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465" windowWidth="24240" windowHeight="13740" tabRatio="500"/>
  </bookViews>
  <sheets>
    <sheet name="LKE DES 2017" sheetId="1" r:id="rId1"/>
    <sheet name="Sheet1" sheetId="2" r:id="rId2"/>
    <sheet name="Sheet2" sheetId="3" r:id="rId3"/>
  </sheets>
  <definedNames>
    <definedName name="_xlnm.Print_Area" localSheetId="0">'LKE DES 2017'!$A$1:$R$843</definedName>
    <definedName name="_xlnm.Print_Titles" localSheetId="0">'LKE DES 2017'!$1:$2</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M6" i="1" l="1"/>
  <c r="M7" i="1"/>
  <c r="M5" i="1"/>
  <c r="M4" i="1"/>
  <c r="M3" i="1"/>
  <c r="M190" i="1"/>
  <c r="M207" i="1" s="1"/>
  <c r="M195" i="1"/>
  <c r="M196" i="1"/>
  <c r="M194" i="1"/>
  <c r="M199" i="1"/>
  <c r="M198" i="1"/>
  <c r="M205" i="1"/>
  <c r="M203" i="1"/>
  <c r="M202" i="1"/>
  <c r="M20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O5" i="1"/>
  <c r="O6" i="1"/>
  <c r="O7" i="1"/>
  <c r="O4" i="1"/>
  <c r="O9" i="1"/>
  <c r="O10" i="1"/>
  <c r="O11" i="1"/>
  <c r="O12" i="1"/>
  <c r="O13" i="1"/>
  <c r="O8" i="1"/>
  <c r="O15" i="1"/>
  <c r="O16" i="1"/>
  <c r="O17" i="1"/>
  <c r="O18" i="1"/>
  <c r="O19" i="1"/>
  <c r="O20" i="1"/>
  <c r="O21" i="1"/>
  <c r="O14" i="1"/>
  <c r="O23" i="1"/>
  <c r="O24" i="1"/>
  <c r="O25" i="1"/>
  <c r="O22" i="1"/>
  <c r="O3" i="1"/>
  <c r="O28" i="1"/>
  <c r="O29" i="1"/>
  <c r="O27" i="1"/>
  <c r="O31" i="1"/>
  <c r="O32" i="1"/>
  <c r="O30" i="1"/>
  <c r="O26" i="1"/>
  <c r="O35" i="1"/>
  <c r="O36" i="1"/>
  <c r="O37" i="1"/>
  <c r="O38" i="1"/>
  <c r="O39" i="1"/>
  <c r="O40" i="1"/>
  <c r="O41" i="1"/>
  <c r="O42" i="1"/>
  <c r="O43" i="1"/>
  <c r="O34" i="1"/>
  <c r="O45" i="1"/>
  <c r="O44" i="1"/>
  <c r="O33" i="1"/>
  <c r="O48" i="1"/>
  <c r="O49" i="1"/>
  <c r="O50" i="1"/>
  <c r="O51" i="1"/>
  <c r="O47" i="1"/>
  <c r="O53" i="1"/>
  <c r="O54" i="1"/>
  <c r="O55" i="1"/>
  <c r="O56" i="1"/>
  <c r="O52" i="1"/>
  <c r="O58" i="1"/>
  <c r="O59" i="1"/>
  <c r="O60" i="1"/>
  <c r="O57" i="1"/>
  <c r="O46" i="1"/>
  <c r="O63" i="1"/>
  <c r="O64" i="1"/>
  <c r="O65" i="1"/>
  <c r="O66" i="1"/>
  <c r="O67" i="1"/>
  <c r="O62" i="1"/>
  <c r="O69" i="1"/>
  <c r="O70" i="1"/>
  <c r="O71" i="1"/>
  <c r="O72" i="1"/>
  <c r="O73" i="1"/>
  <c r="O68" i="1"/>
  <c r="O75" i="1"/>
  <c r="O76" i="1"/>
  <c r="O77" i="1"/>
  <c r="O78" i="1"/>
  <c r="O79" i="1"/>
  <c r="O80" i="1"/>
  <c r="O74" i="1"/>
  <c r="O82" i="1"/>
  <c r="O83" i="1"/>
  <c r="O84" i="1"/>
  <c r="O85" i="1"/>
  <c r="O86" i="1"/>
  <c r="O81" i="1"/>
  <c r="O88" i="1"/>
  <c r="O89" i="1"/>
  <c r="O90" i="1"/>
  <c r="O91" i="1"/>
  <c r="O92" i="1"/>
  <c r="O93" i="1"/>
  <c r="O94" i="1"/>
  <c r="O87" i="1"/>
  <c r="O96" i="1"/>
  <c r="O97" i="1"/>
  <c r="O98" i="1"/>
  <c r="O99" i="1"/>
  <c r="O95" i="1"/>
  <c r="O101" i="1"/>
  <c r="O102" i="1"/>
  <c r="O103" i="1"/>
  <c r="O100" i="1"/>
  <c r="O105" i="1"/>
  <c r="O106" i="1"/>
  <c r="O107" i="1"/>
  <c r="O108" i="1"/>
  <c r="O104" i="1"/>
  <c r="O61" i="1"/>
  <c r="O111" i="1"/>
  <c r="O112" i="1"/>
  <c r="O113" i="1"/>
  <c r="O110" i="1"/>
  <c r="O115" i="1"/>
  <c r="O116" i="1"/>
  <c r="O117" i="1"/>
  <c r="O118" i="1"/>
  <c r="O119" i="1"/>
  <c r="O114" i="1"/>
  <c r="O109" i="1"/>
  <c r="O122" i="1"/>
  <c r="O123" i="1"/>
  <c r="O124" i="1"/>
  <c r="O125" i="1"/>
  <c r="O126" i="1"/>
  <c r="O121" i="1"/>
  <c r="O128" i="1"/>
  <c r="O129" i="1"/>
  <c r="O130" i="1"/>
  <c r="O131" i="1"/>
  <c r="O132" i="1"/>
  <c r="O133" i="1"/>
  <c r="O127" i="1"/>
  <c r="O135" i="1"/>
  <c r="O136" i="1"/>
  <c r="O137" i="1"/>
  <c r="O138" i="1"/>
  <c r="O139" i="1"/>
  <c r="O134" i="1"/>
  <c r="O141" i="1"/>
  <c r="O142" i="1"/>
  <c r="O143" i="1"/>
  <c r="O144" i="1"/>
  <c r="O145" i="1"/>
  <c r="O140" i="1"/>
  <c r="O147" i="1"/>
  <c r="O148" i="1"/>
  <c r="O149" i="1"/>
  <c r="O150" i="1"/>
  <c r="O151" i="1"/>
  <c r="O146" i="1"/>
  <c r="O153" i="1"/>
  <c r="O154" i="1"/>
  <c r="O155" i="1"/>
  <c r="O156" i="1"/>
  <c r="O157" i="1"/>
  <c r="O152" i="1"/>
  <c r="O159" i="1"/>
  <c r="O160" i="1"/>
  <c r="O161" i="1"/>
  <c r="O162" i="1"/>
  <c r="O158" i="1"/>
  <c r="O120" i="1"/>
  <c r="O165" i="1"/>
  <c r="O166" i="1"/>
  <c r="O167" i="1"/>
  <c r="O168" i="1"/>
  <c r="O169" i="1"/>
  <c r="O164" i="1"/>
  <c r="O171" i="1"/>
  <c r="O172" i="1"/>
  <c r="O173" i="1"/>
  <c r="O174" i="1"/>
  <c r="O175" i="1"/>
  <c r="O170" i="1"/>
  <c r="O177" i="1"/>
  <c r="O178" i="1"/>
  <c r="O179" i="1"/>
  <c r="O180" i="1"/>
  <c r="O181" i="1"/>
  <c r="O176" i="1"/>
  <c r="O183" i="1"/>
  <c r="O184" i="1"/>
  <c r="O185" i="1"/>
  <c r="O182" i="1"/>
  <c r="O187" i="1"/>
  <c r="O188" i="1"/>
  <c r="O189" i="1"/>
  <c r="O186" i="1"/>
  <c r="O163" i="1"/>
  <c r="O190" i="1"/>
  <c r="O195" i="1"/>
  <c r="O196" i="1"/>
  <c r="O194" i="1"/>
  <c r="O199" i="1"/>
  <c r="O200" i="1"/>
  <c r="O198" i="1"/>
  <c r="O203" i="1"/>
  <c r="O202" i="1"/>
  <c r="O205" i="1"/>
  <c r="O207" i="1"/>
  <c r="H18" i="2"/>
  <c r="G18" i="2"/>
  <c r="H17" i="2"/>
  <c r="G17" i="2"/>
  <c r="H16" i="2"/>
  <c r="G16" i="2"/>
  <c r="H15" i="2"/>
  <c r="G15" i="2"/>
  <c r="H14" i="2"/>
  <c r="G14" i="2"/>
  <c r="H12" i="2"/>
  <c r="G12" i="2"/>
  <c r="H11" i="2"/>
  <c r="G11" i="2"/>
  <c r="H10" i="2"/>
  <c r="G10" i="2"/>
  <c r="H9" i="2"/>
  <c r="G9" i="2"/>
  <c r="H8" i="2"/>
  <c r="G8" i="2"/>
  <c r="H7" i="2"/>
  <c r="G7" i="2"/>
  <c r="H6" i="2"/>
  <c r="G6" i="2"/>
  <c r="H5" i="2"/>
  <c r="G5" i="2"/>
  <c r="H4" i="2"/>
  <c r="G4" i="2"/>
  <c r="K5" i="1"/>
  <c r="K6" i="1"/>
  <c r="K7" i="1"/>
  <c r="K4" i="1"/>
  <c r="K9" i="1"/>
  <c r="K10" i="1"/>
  <c r="K11" i="1"/>
  <c r="K12" i="1"/>
  <c r="K13" i="1"/>
  <c r="K8" i="1"/>
  <c r="K15" i="1"/>
  <c r="K16" i="1"/>
  <c r="K17" i="1"/>
  <c r="K18" i="1"/>
  <c r="K19" i="1"/>
  <c r="K20" i="1"/>
  <c r="K21" i="1"/>
  <c r="K14" i="1"/>
  <c r="K23" i="1"/>
  <c r="K24" i="1"/>
  <c r="K25" i="1"/>
  <c r="K22" i="1"/>
  <c r="K3" i="1"/>
  <c r="K28" i="1"/>
  <c r="K29" i="1"/>
  <c r="K27" i="1"/>
  <c r="K31" i="1"/>
  <c r="K32" i="1"/>
  <c r="K30" i="1"/>
  <c r="K26" i="1"/>
  <c r="K35" i="1"/>
  <c r="K36" i="1"/>
  <c r="K37" i="1"/>
  <c r="K38" i="1"/>
  <c r="K39" i="1"/>
  <c r="K40" i="1"/>
  <c r="K41" i="1"/>
  <c r="K42" i="1"/>
  <c r="K43" i="1"/>
  <c r="K34" i="1"/>
  <c r="K45" i="1"/>
  <c r="K44" i="1"/>
  <c r="K33" i="1"/>
  <c r="K48" i="1"/>
  <c r="K49" i="1"/>
  <c r="K50" i="1"/>
  <c r="K51" i="1"/>
  <c r="K47" i="1"/>
  <c r="K53" i="1"/>
  <c r="K54" i="1"/>
  <c r="K55" i="1"/>
  <c r="K56" i="1"/>
  <c r="K52" i="1"/>
  <c r="K58" i="1"/>
  <c r="K59" i="1"/>
  <c r="K60" i="1"/>
  <c r="K57" i="1"/>
  <c r="K46" i="1"/>
  <c r="K63" i="1"/>
  <c r="K64" i="1"/>
  <c r="K65" i="1"/>
  <c r="K66" i="1"/>
  <c r="K67" i="1"/>
  <c r="K62" i="1"/>
  <c r="K69" i="1"/>
  <c r="K70" i="1"/>
  <c r="K71" i="1"/>
  <c r="K72" i="1"/>
  <c r="K73" i="1"/>
  <c r="K68" i="1"/>
  <c r="K75" i="1"/>
  <c r="K76" i="1"/>
  <c r="K77" i="1"/>
  <c r="K78" i="1"/>
  <c r="K79" i="1"/>
  <c r="K80" i="1"/>
  <c r="K74" i="1"/>
  <c r="K82" i="1"/>
  <c r="K83" i="1"/>
  <c r="K84" i="1"/>
  <c r="K85" i="1"/>
  <c r="K86" i="1"/>
  <c r="K81" i="1"/>
  <c r="K88" i="1"/>
  <c r="K89" i="1"/>
  <c r="K90" i="1"/>
  <c r="K91" i="1"/>
  <c r="K92" i="1"/>
  <c r="K93" i="1"/>
  <c r="K94" i="1"/>
  <c r="K87" i="1"/>
  <c r="K96" i="1"/>
  <c r="K97" i="1"/>
  <c r="K98" i="1"/>
  <c r="K99" i="1"/>
  <c r="K95" i="1"/>
  <c r="K101" i="1"/>
  <c r="K102" i="1"/>
  <c r="K103" i="1"/>
  <c r="K100" i="1"/>
  <c r="K105" i="1"/>
  <c r="K106" i="1"/>
  <c r="K107" i="1"/>
  <c r="K108" i="1"/>
  <c r="K104" i="1"/>
  <c r="K61" i="1"/>
  <c r="K111" i="1"/>
  <c r="K112" i="1"/>
  <c r="K113" i="1"/>
  <c r="K110" i="1"/>
  <c r="K115" i="1"/>
  <c r="K116" i="1"/>
  <c r="K117" i="1"/>
  <c r="K118" i="1"/>
  <c r="K119" i="1"/>
  <c r="K114" i="1"/>
  <c r="K109" i="1"/>
  <c r="K122" i="1"/>
  <c r="K123" i="1"/>
  <c r="K124" i="1"/>
  <c r="K125" i="1"/>
  <c r="K126" i="1"/>
  <c r="K121" i="1"/>
  <c r="K128" i="1"/>
  <c r="K129" i="1"/>
  <c r="K130" i="1"/>
  <c r="K131" i="1"/>
  <c r="K132" i="1"/>
  <c r="K133" i="1"/>
  <c r="K127" i="1"/>
  <c r="K135" i="1"/>
  <c r="K136" i="1"/>
  <c r="K137" i="1"/>
  <c r="K138" i="1"/>
  <c r="K139" i="1"/>
  <c r="K134" i="1"/>
  <c r="K141" i="1"/>
  <c r="K142" i="1"/>
  <c r="K143" i="1"/>
  <c r="K144" i="1"/>
  <c r="K145" i="1"/>
  <c r="K140" i="1"/>
  <c r="K147" i="1"/>
  <c r="K148" i="1"/>
  <c r="K149" i="1"/>
  <c r="K150" i="1"/>
  <c r="K151" i="1"/>
  <c r="K146" i="1"/>
  <c r="K153" i="1"/>
  <c r="K154" i="1"/>
  <c r="K155" i="1"/>
  <c r="K156" i="1"/>
  <c r="K157" i="1"/>
  <c r="K152" i="1"/>
  <c r="K159" i="1"/>
  <c r="K160" i="1"/>
  <c r="K161" i="1"/>
  <c r="K162" i="1"/>
  <c r="K158" i="1"/>
  <c r="K120" i="1"/>
  <c r="K165" i="1"/>
  <c r="K166" i="1"/>
  <c r="K167" i="1"/>
  <c r="K168" i="1"/>
  <c r="K169" i="1"/>
  <c r="K164" i="1"/>
  <c r="K171" i="1"/>
  <c r="K172" i="1"/>
  <c r="K173" i="1"/>
  <c r="K174" i="1"/>
  <c r="K175" i="1"/>
  <c r="K170" i="1"/>
  <c r="K177" i="1"/>
  <c r="K178" i="1"/>
  <c r="K179" i="1"/>
  <c r="K180" i="1"/>
  <c r="K181" i="1"/>
  <c r="K176" i="1"/>
  <c r="K183" i="1"/>
  <c r="K184" i="1"/>
  <c r="K185" i="1"/>
  <c r="K182" i="1"/>
  <c r="K187" i="1"/>
  <c r="K188" i="1"/>
  <c r="K189" i="1"/>
  <c r="K186" i="1"/>
  <c r="K163" i="1"/>
  <c r="K190" i="1"/>
  <c r="K195" i="1"/>
  <c r="K196" i="1"/>
  <c r="K194" i="1"/>
  <c r="K199" i="1"/>
  <c r="K200" i="1"/>
  <c r="K198" i="1"/>
  <c r="K203" i="1"/>
  <c r="K202" i="1"/>
  <c r="K205" i="1"/>
  <c r="K207" i="1"/>
  <c r="P205" i="1"/>
  <c r="P203" i="1"/>
  <c r="P202" i="1"/>
  <c r="P200" i="1"/>
  <c r="P199" i="1"/>
  <c r="P198" i="1"/>
  <c r="P196" i="1"/>
  <c r="P195" i="1"/>
  <c r="P194" i="1"/>
  <c r="P190" i="1"/>
  <c r="P186" i="1"/>
  <c r="P182" i="1"/>
  <c r="P176" i="1"/>
  <c r="P170" i="1"/>
  <c r="P164" i="1"/>
  <c r="P163" i="1"/>
  <c r="P158" i="1"/>
  <c r="P152" i="1"/>
  <c r="P146" i="1"/>
  <c r="P140" i="1"/>
  <c r="P134" i="1"/>
  <c r="P127" i="1"/>
  <c r="P121" i="1"/>
  <c r="P120" i="1"/>
  <c r="P114" i="1"/>
  <c r="P110" i="1"/>
  <c r="P109" i="1"/>
  <c r="P104" i="1"/>
  <c r="P100" i="1"/>
  <c r="P95" i="1"/>
  <c r="P87" i="1"/>
  <c r="P81" i="1"/>
  <c r="P74" i="1"/>
  <c r="P68" i="1"/>
  <c r="P62" i="1"/>
  <c r="P61" i="1"/>
  <c r="P57" i="1"/>
  <c r="P52" i="1"/>
  <c r="P47" i="1"/>
  <c r="P46" i="1"/>
  <c r="P44" i="1"/>
  <c r="P34" i="1"/>
  <c r="P33" i="1"/>
  <c r="P30" i="1"/>
  <c r="P27" i="1"/>
  <c r="P26" i="1"/>
  <c r="P22" i="1"/>
  <c r="P14" i="1"/>
  <c r="P8" i="1"/>
  <c r="P4" i="1"/>
  <c r="P3" i="1"/>
  <c r="A41" i="1" l="1"/>
</calcChain>
</file>

<file path=xl/sharedStrings.xml><?xml version="1.0" encoding="utf-8"?>
<sst xmlns="http://schemas.openxmlformats.org/spreadsheetml/2006/main" count="1749" uniqueCount="698">
  <si>
    <t>No</t>
  </si>
  <si>
    <t>Komponen Penilaian</t>
  </si>
  <si>
    <t>Nilai Maksimal</t>
  </si>
  <si>
    <t>Nilai Capaian 2015</t>
  </si>
  <si>
    <t>Usul 2016</t>
  </si>
  <si>
    <t>Hasil Menpan 2016</t>
  </si>
  <si>
    <t>Hasil Panel 1 2017</t>
  </si>
  <si>
    <t>Hasil Panel 2 2017</t>
  </si>
  <si>
    <t>A</t>
  </si>
  <si>
    <t>Pengungkit</t>
  </si>
  <si>
    <t>Manajemen Perubahan</t>
  </si>
  <si>
    <t>Penataan Peraturan Perundang-undangan</t>
  </si>
  <si>
    <t>3,34</t>
  </si>
  <si>
    <t>Penataan dan Penguatan Organisasi</t>
  </si>
  <si>
    <t>Penataan Tatalaksana</t>
  </si>
  <si>
    <t>Penataan Sistem Manajemen SDM</t>
  </si>
  <si>
    <t>Penguatan Akuntabilitas</t>
  </si>
  <si>
    <t>Penguatan Pengawasan</t>
  </si>
  <si>
    <t>6,67</t>
  </si>
  <si>
    <t>Peningkatan Kualitas Pelayanan Publik</t>
  </si>
  <si>
    <t>Sub Total Komponen Pengungkit</t>
  </si>
  <si>
    <t>41,46</t>
  </si>
  <si>
    <t>B</t>
  </si>
  <si>
    <t>Hasil</t>
  </si>
  <si>
    <t>Kapasitas Dan Akuntabilitas Kinerja Organisasi</t>
  </si>
  <si>
    <t>Pemerintah Yang Bersih dan Bebas KKN</t>
  </si>
  <si>
    <t>Kualitas Pelayanan Publik</t>
  </si>
  <si>
    <t>Sub Total Komponen Hasil</t>
  </si>
  <si>
    <t>Indeks Reformasi Birokrasi</t>
  </si>
  <si>
    <t>70,24</t>
  </si>
  <si>
    <t>PENJELASAN</t>
  </si>
  <si>
    <t>Pilihan Jawaban</t>
  </si>
  <si>
    <t>NILAI MENPAN 2016</t>
  </si>
  <si>
    <t>USULAN NILAI 2017</t>
  </si>
  <si>
    <t>KONSENSUS PANEL I</t>
  </si>
  <si>
    <t>Nilai Panel I</t>
  </si>
  <si>
    <t>KONSENSUS PANEL II</t>
  </si>
  <si>
    <t>Nilai Panel II</t>
  </si>
  <si>
    <t xml:space="preserve"> %</t>
  </si>
  <si>
    <t>Dokumen 2017</t>
  </si>
  <si>
    <t>Dokumen 2018
 (per tgl 14 Maret 2018)</t>
  </si>
  <si>
    <t>PROSES (60)</t>
  </si>
  <si>
    <t>I.</t>
  </si>
  <si>
    <t>MANAJEMEN PERUBAHAN (5)</t>
  </si>
  <si>
    <t>Tim Reformasi Birokrasi (1)</t>
  </si>
  <si>
    <t>a.</t>
  </si>
  <si>
    <t>Tim Reformasi Birokrasi telah dibentuk</t>
  </si>
  <si>
    <t>a. Telah membentuk Tim Reformasi Birokrasi sesuai kebutuhan organisasi
b. Telah membentuk Tim Reformasi Birokrasi namun belum sesuai kebutuhan organisasi
c. Belum membentuk Tim Reformasi Birokrasi</t>
  </si>
  <si>
    <t>A/B/C</t>
  </si>
  <si>
    <t>I.1.a. SK Tim RB KESDM 2017
I.1.a. SK Tim Asesor PMPRB KESDM 
I.1.a. SK Tim RB Ditjen Minerba 2016
I.1.a. SK Tim RB BPSDM 2017
I.1.a. SK Tim RB SETJEN DEN 2017
I.1.a. SK Tim RB BAGEOL 2017
I.1.a. SK Tim RB BALITBANG 2017
I.1.a. SK Tim RB Ditjen Gatrik 2017
I.1.a. Draft SK Tim RB EBTKE 2017
I.1.a. SK TIm RB ITJEN 2017
I.1.a. SK Tim RB MIGAS 2017</t>
  </si>
  <si>
    <t>Membentuk Tim RB sampai ke UPT (BPSDM dan Badan Geologi)</t>
  </si>
  <si>
    <t>b.</t>
  </si>
  <si>
    <t xml:space="preserve">Tim Reformasi Birokrasi telah melaksanakan tugas sesuai rencana kerja Tim Reformasi Birokrasi </t>
  </si>
  <si>
    <t>a. Seluruh tugas telah dilaksanakan oleh Tim Reformasi Birokrasi sesuai dengan rencana kerja
b. Sebagian besar tugas telah dilaksanakan oleh Tim Reformasi Birokrasi sesuai dengan rencana kerja
c. Sebagian kecil tugas telah dilaksanakan oleh Tim Reformasi Birokrasi sesuai dengan rencana kerja
d. Seluruh tugas belum dilaksanakan oleh Tim Reformasi Birokrasi sesuai dengan rencana kerja</t>
  </si>
  <si>
    <t>A/B/C/D</t>
  </si>
  <si>
    <t>I.1.b. Evaluasi Pelaksanaan RB KESDM 2016
I.1.b. Laporan MonEv RB Ditjen Gatrik 2016
I.1.b. Laporan RB Balitbang 2017
I.1.b. Laporan RB Setjen DEN 2016
I.1.b. Laporan Tim Lintas KL PMPRB ITJEN 2016
I.1.b. Rencana Kerja Tim RB Ditjen Gatrik 2016
I.1.b. Road Map RB KESDM 2015-2019 
I.1.b. Laporan Pelaksanaan RB BPSDM 2016
I.1.b. Laporan Monev RB Badan Geologi
1.1.b. Laporan Kegiatan Pelaksanan RB di Ditjen EBTKE 2016
1.1.c. Laporan Monitoring dan Evaluasi Pelaksanaan RB Ditjen Migas 2016</t>
  </si>
  <si>
    <t>Laporan Pelaksanaan RB</t>
  </si>
  <si>
    <t>c.</t>
  </si>
  <si>
    <t>Tim Reformasi Birokrasi telah melakukan monitoring dan evaluasi rencana kerja, dan hasil evaluasi telah ditindaklanjuti</t>
  </si>
  <si>
    <t>a. Seluruh rencana kerja telah dimonitoring dan di evaluasi, dan hasil evaluasi telah ditindaklanjuti
b. Sebagian besar rencana kerja telah dimonitoring dan di evaluasi, dan hasil evaluasi telah ditindaklanjuti
c. Sebagian kecil rencana kerja telah dimonitoring dan di evaluasi, dan hasil evaluasi telah ditindaklanjuti
d. Seluruh rencana kerja belum dimonitoring dan di evaluasi</t>
  </si>
  <si>
    <t>s.d.a.</t>
  </si>
  <si>
    <t>Laporan Pelaksanaan dan Monitoring Evaluasi RB</t>
  </si>
  <si>
    <t>Road Map Reformasi Birokrasi (1)</t>
  </si>
  <si>
    <t>Road Map telah disusun dan diformalkan</t>
  </si>
  <si>
    <t>Road Map telah disusun dan ditetapkan sebagai dokumen formal</t>
  </si>
  <si>
    <t>Y/T</t>
  </si>
  <si>
    <t>Ya</t>
  </si>
  <si>
    <t>I.2.a. Road Map RB EBTKE 2015-2019
I.2.a. Road Map RB Badan Geologi 2015-2019
I.2.a. Road Map RB BPSDM
I.2.a. Draft Road Map RB Setjen 2015-2019
I.2.a. Road Map RB Ditjen Minerba 2015-2019
I.2.a. Road Map RB Ditjen Gatrik 2015-2019
I.2.a. Road map RB Balitbang 2015-2019
I.2.a. Road Map RB Ditjen MIGAS 2015-2019
I.2.a. Road Map RB ITJEN 2015-2019
I.2.a. Road Map RB KESDM 2015-2019
I.2.a. Road Map RB SETJEN DEN 2015-2019
I.2.a. SE MESDM tentang Penyusunan Road Map RB Tingkat Eselon I
I.2.a. Surat SetJen Pembentukan Tim RB Eselon I</t>
  </si>
  <si>
    <t>Road Map bagi unit yang BLU, agar disesuaikan</t>
  </si>
  <si>
    <t>Road Map telah mencakup 8 area perubahan</t>
  </si>
  <si>
    <t>a. 4 area atau lebih 
b. 1-3 area
c.  tidak ada</t>
  </si>
  <si>
    <t>s.d.a</t>
  </si>
  <si>
    <t>Road Map telah mencakup "quick win"</t>
  </si>
  <si>
    <t xml:space="preserve">a. Quick win ada sesuai dengan ekspektasi dan dapat diselesaikan dalam waktu cepat  
b. Quick win ada tapi tidak sesuai dengan ekspektasi atau tidak dapat diselesaikan dalam waktu cepat
c. Belum ada quick win                                    </t>
  </si>
  <si>
    <t>d.</t>
  </si>
  <si>
    <t>Penyusunan Road Map telah melibatkan seluruh unit organisasi</t>
  </si>
  <si>
    <t xml:space="preserve">a. Seluruh unit organisasi telah dilibatkan dalam penyusunan Road Map 
b. Sebagian besar unit organisasi telah dilibatkan dalam penyusunan Road Map 
c. Sebagian kecil unit organisasi telah dilibatkan dalam penyusunan Road Map 
d. Belum ada organisasi yang  dilibatkan dalam penyusunan Road Map </t>
  </si>
  <si>
    <t>I.1.d. Berita Acara Penyusunan Roadmap RB KESDM 2015-2019 tanggal 7-9 Oktober 2015
I.1.d. Daftar Hadir Penyusunan Roadmap RB KESDM 2015-2019 tanggal 7-9 Oktober 2015
I.1.d. Surat Undangan Rapim Pembahasan Roadmap RB KESDM 2015-2019
I.1.d. Surat  Permohonan Bahan Masukan Penyusunan Roadmap RB KESDM 2015-2019 ke Unit Eselon I
I.1.d. Surat Penyusunan Roadmap RB KESDM 2015-2019 tanggal 7-9 Oktober 2015 dengan Unit Eselon I
I.1.d. Surat Penyusunan Roadmap RB KESDM 2015-2019 tanggal 7-11 September 2015 dengan UPRB</t>
  </si>
  <si>
    <t>e.</t>
  </si>
  <si>
    <t>Telah terdapat sosialisasi/internalisasi Road Map kepada anggota organisasi</t>
  </si>
  <si>
    <t>a. Seluruh anggota organisasi telah mendapatkan sosialisasi dan internalisasi Road Map
b. Sebagian besar anggota organisasi telah mendapatkan sosialisasi dan internalisasi Road Map
c. Sebagian kecil anggota organisasi telah mendapatkan sosialisasi dan internalisasi Road Map
d. Seluruh anggota organisasi belum mendapatkan sosialisasi dan internalisasi Road Map</t>
  </si>
  <si>
    <t xml:space="preserve">I.2.e. Surat Kunjungan Sosialisasi Roadmap RB KESDM 2015-2019 ke Unit Eselon I
I.2.e. Surat Kunjungan dan Daftar Hadir Sosialisasi Roadmap RB KESDM 2015-2019 ke Unit Eselon I
I.2.e. Bahan Paparan Sosialisasi Roadmap RB KESDM 2015-2019 
I.2.e. Bahan Paparan Sosialisasi Roadmap RB KESDM 2015-2019 </t>
  </si>
  <si>
    <t>Pemantauan dan Evaluasi Reformasi Birokrasi (2)</t>
  </si>
  <si>
    <t>PMPRB telah direncanakan dan diorganisasikan dengan baik</t>
  </si>
  <si>
    <t>a. Seluruh PMPRB telah direncanakan dan diorganisasikan dengan baik
b. Sebagian besar PMPRB telah direncanakan dan diorganisasikan dengan baik
c. Sebagian kecil PMPRB telah direncanakan dan diorganisasikan dengan baik
d. Seluruh PMPRB belum direncanakan dan diorganisasikan dengan baik</t>
  </si>
  <si>
    <t>C</t>
  </si>
  <si>
    <t>I.3.a. Undangan Verifikasi data Reformasi Birokrasi 
I.3.a. Surat Undangan Pembahasan PMPRB ke Unit Eselon II Sekjen 
I.3.a. Surat Undangan Pembahasan PMPRB ke Unit Eselon I 
I.3.a.  Surat Undangan Pembahasan PMPRB
I.3.a. Laporan Sosialisasi PMPRB di Minerba
I.3.a. Laporan Sosialisasi PMPRB di EBTKE
I.3.a. Laporan Sosialisasi PMPRB di Ditjen Gatrik
I.3.a. Laporan Sosialisasi PMPRB di DEN
I.3.a.  Laporan Sosialisasi PMPRB di Balitbang
I.3.a. Laporan Sosialisasi PMPRB di BPSDM
I.3.a.  Evaluasi 8 Area Perubahan (LKE)-Rapat 20Juli2016
I.3.a. Daftar Hadir Sosialisasi PMPRB di Unit Eselon I
I.3.a. BA Panel I PMPRB 2016
I.3.a.  Hasil Rapat Pelaksanaan RB
I.3.a. Bahan Paparan Ses ITJEN PMPRB 9Maret2017
I.3.a. Bahan Paparan Ses ITJEN PMPRB 9Maret2017 - deal waktu
I.3.a. Absen acara PMPRB 9Maret2017
I.3.a. Undangan PMPRB 9Maret2017</t>
  </si>
  <si>
    <t>Membuat Rencana Kerja RB 2018 sesuai Road Map (setiap unit) dan Rencana Kerja PMPRB 2018</t>
  </si>
  <si>
    <t>Aktivitas PMPRB telah dikomunikasikan pada masing-masing unit kerja</t>
  </si>
  <si>
    <t>a. Seluruh aktivitas PMPRB telah dikomunikasikan pada masing-masing unit organisasi
b. Sebagian besar aktivitas PMPRB telah dikomunikasikan pada masing-masing unit organisasi
c. Sebagian kecil aktivitas PMPRB telah dikomunikasikan pada masing-masing unit organisasi
d. Seluruh akktivitas PMPRB belum dikomunikasikan pada masing-masing unit organisasi</t>
  </si>
  <si>
    <t>s.da.</t>
  </si>
  <si>
    <t>Membuat surat ke satker, jika ada rapat pembahasan RB (notulen)</t>
  </si>
  <si>
    <t>Telah dilakukan pelatihan yang cukup bagi Tim Asessor PMPRB</t>
  </si>
  <si>
    <t>a. Seluruh Tim Asessor PMPRB telah mendapatkan pelatihan
b. Sebagian besar Tim Asessor PMPRB telah mendapatkan pelatihan
c. Sebagian kecil Tim Asessor PMPRB telah mendapatkan pelatihan
d. Seluruh Tim Asessor PMPRB  belum mendapatkan pelatihan</t>
  </si>
  <si>
    <t>Surat Kaban ke Kapus PPSDMA untuk pelatihan Asesor (maret/april), sharing session dari Kemenpan RB (Ortala)</t>
  </si>
  <si>
    <t>Pelaksanaan PMPRB dilakukan oleh Asesor sesuai dengan ketentuan yang berlaku</t>
  </si>
  <si>
    <t>a. Terdapat penunjukan keikutsertaan pejabat struktural lapis kedua sebagai asesor PMPRB dan yang bersangkutan terlibat sepenuhnya sejak tahap awal hingga akhir proses PMPRB.
b. Terdapat penunjukan keikutsertaan pejabat struktural lapis kedua sebagai asesor PMPRB, tetapi partisipasinya tidak meliputi seluruh proses PMPRB.
c. Terdapat penetapan pejabat struktural lapis kedua sebagai asesor PMPRB, tetapi fungsi asesor dari unit tersebut dilakukan oleh pegawai lain 
d. Partisipasi pejabat struktural lapis kedua sebagai asesor PMPRB belum ada.</t>
  </si>
  <si>
    <t>I.3.d. SK Tim Assessor PMPRB KESDM
I.3.d. Surat Undangan Panel I 2017
I.3.d. BA Panel 1 2017
I.3.d. LKE Hasil Panel I 2017</t>
  </si>
  <si>
    <t>Pelatihan PMPRB bagi Asesor oleh BPSDM
Surat dari Kepala BPSDM ke Kapus PPSDMA untuk pelatihan Asesor (Maret April)</t>
  </si>
  <si>
    <t>Apakah koordinator asesor PMPRB melakukan reviu terhadap kertas kerja asesor sebelum menyusun kertas kerja instansi?</t>
  </si>
  <si>
    <t xml:space="preserve">a. Koordinator assessor telah melakukan reviu terhadap seluruh kertas kerja sebelum menyusun kertas kerja instansi
b. Koordinator assessor telah melakukan reviu terhadap sebagian kertas kerja sebelum menyusun kertas kerja instansi
c. Koordinator assessor belum melakukan reviu kertas kerja sebelum menyusun kertas kerja instansi </t>
  </si>
  <si>
    <t>I.3.e. LKE Panel I PMPRB</t>
  </si>
  <si>
    <t>f.</t>
  </si>
  <si>
    <t>Apakah para asesor mencapai konsensus atas pengisian kertas kerja sebelum menetapkan nilai PMPRB instansi?</t>
  </si>
  <si>
    <t>a. Mayoritas koordinator assessor mencapai konsensus dan seluruh kriteria dibahas 
 b. Tidak seluruh koordinator  assessor mencapai konsensus dan/atau tidak seluruh kriteria dibahas; 
c. Belum ada konsensus yang dicapai oleh para koordinator assessor</t>
  </si>
  <si>
    <t>I.3.g. Berita Acara Panel I PMPRB 29 April 2017</t>
  </si>
  <si>
    <t>g.</t>
  </si>
  <si>
    <t>Rencana aksi tindak lanjut (RATL) telah dikomunikasikan dan dilaksanakan</t>
  </si>
  <si>
    <t>a. Terdapat Rencana Aksi dan Tindak Lanjut (RATL) yang telah dikomunikasikan dan dilaksanakan
 b. Terdapat Rencana Aksi dan Tindak Lanjut (RATL) namun belum dikomunikasikan dan dilaksanakan
c. Belum terdapat Rencana Aksi Tindak Lanjut (RATL)</t>
  </si>
  <si>
    <t>I.1.g. Rapat Tindak Lanjut Pelaksanaan RB KESDM (Undangan, Daftar Hadir, Paparan, Dokumentasi, Notulen)</t>
  </si>
  <si>
    <t>Perubahan pola pikir dan budaya kinerja (1)</t>
  </si>
  <si>
    <t>Terdapat keterlibatan pimpinan tertinggi secara aktif dan berkelanjutan dalam pelaksanaan reformasi birokrasi</t>
  </si>
  <si>
    <t>a. seluruh jajaran pimpinan tertinggi terlibat secara aktif dan berkelanjutan dalam pelaksanaan Reformasi Birokrasi
b. sebagian besar pimpinan tertinggi terlibat secara aktif dan berkelanjutan dalam pelaksanaan Reformasi Birokrasi
c. sebagian kecil pimpinan tertinggi terlibat secara aktif dan berkelanjutan dalam pelaksanaan Reformasi Birokrasi
d. Seluruh jajaran pimpinan tertinggi belum terlibat secara aktif dan berkelanjutan dalam pelaksanaan Reformasi Birokrasi</t>
  </si>
  <si>
    <t xml:space="preserve">I.4.a. Komitmen Pimpinan Tertinggi dalam Pelaksanaan RB KESDM 2015-2019 
</t>
  </si>
  <si>
    <t>Kompilasi dokumentasi Biro Ortala dan Biro KLIK, BPSDM, Biro Hukum</t>
  </si>
  <si>
    <t>Terdapat media komunikasi secara reguler untuk menyosialisasikan tentang reformasi birokrasi yang sedang dan akan dilakukan</t>
  </si>
  <si>
    <t>a. Ada media komunikasi yang cakupannya menjangkau seluruh pegawai dan pemangku kepentingan terkait serta dilaksanakan secara berkala
b. Ada media komunikasi yang cakupannya menjangkau seluruh pegawai dan pemangku kepentingan terkait
c. Ada media komunikasi yang cakupannya menjangkau seluruh pegawai
d. Ada media komunikasi namun cakupannya terbatas pada pegawai tingkatan tertentu
e. Belum ada media komunikasi untuk mensosialisasikan pelaksanaan reformasi birokrasi</t>
  </si>
  <si>
    <t>A/B/C/D/E</t>
  </si>
  <si>
    <t>1.4.b. Screencapture update berita RB secara berkala</t>
  </si>
  <si>
    <t>Foto quote Menteri ESDM ex : jngn menunda pekerjaan</t>
  </si>
  <si>
    <r>
      <t xml:space="preserve">Terdapat upaya untuk menggerakkan organisasi dalam melakukan perubahan melalui pembentukan </t>
    </r>
    <r>
      <rPr>
        <i/>
        <sz val="9"/>
        <rFont val="Calibri"/>
        <family val="2"/>
      </rPr>
      <t xml:space="preserve">agent of change </t>
    </r>
    <r>
      <rPr>
        <sz val="9"/>
        <rFont val="Calibri"/>
        <family val="2"/>
      </rPr>
      <t xml:space="preserve">ataupun </t>
    </r>
    <r>
      <rPr>
        <i/>
        <sz val="9"/>
        <rFont val="Calibri"/>
        <family val="2"/>
      </rPr>
      <t>role model</t>
    </r>
  </si>
  <si>
    <t>a. Sudah terdapat upaya pembentukan Agent of Change secara formal dan sesuai ukuran organisasi, dan sudah mengikuti pelatihan sebagai role model dalam perubahan
b. Sudah terdapat upaya pembentukan Agent of Change secara formal dan sesuai ukuran organisasi
c. Sudah terdapat upaya pembentukan Agent of Change namun secara formal belum dilakukan
d. Belum ada upaya untuk membentuk Agent of Change</t>
  </si>
  <si>
    <t>I.4.c. Bantuan Verifikasi Hukdis 
I.4.c. Batas Akhir Pengiriman Agen Perubahan
I.4.c. Buku Budaya Organisasi KESDM
I.4.c. Calon AP dan Penyampaian Buku Road Map RB
I.4.c. Pengiriman Calon Agen Perubahan
I.4.c. Permohonan Narsum Agent of Change
I.4.c. Perubahan Surat Edaran MESDM ttg Agen Perubahan
I.4.c. Scan Surat Pembangunan Agen Perubahan untuk Sekjen
I.4.c. Scan Surat Pembangunan Agen Perubahan untuk Unit
I.4.c. SK Agen Perubahan
I.4.c. Surat Edaran MESDM tentang Pembangunan Agen Perubahan
I.4.c. Surat Permohonan Narsum AP ke KASAD
I.4.c. Surat Undangan Kick Off Meeting Agen Perubahan
I.4.c. TOR Tim MP Draft budaya Kerja
I.4.c. Usulan Diklat Agen Perubahan
I.4.c. Usulan Program Pengembangan Agen Perubahan</t>
  </si>
  <si>
    <t>1. TOR TIM MP_DRAFT_BUDAYA KERJA_RHS
2. Buku Budaya Organisasi KESDM_RHS
3. Pembentukan Komite Integritas - Surat Pengajuan
4. Pembentukan Komite Integritas - Absen
5. BPSDM ESDM - Penyelenggaraan One Hour University TA 2017
6. BPSDM ESDM - Rencana Kegiatan One Hour University TA 2018
7. Kegiatan Pembentukan Budaya Kerja yang Positif PPSDM KEBTKE
8. Laporan Mengikuti Training Pengembangan SDM Struktural BPSDM ESDM
9. Pembentukan Komite Integritas - Undangan
10. Program Kerja Agen Perubahan KESDM Menerangi
11. Perubahan SE MESDM Pembangunan Agen Perubahan
12. SE MESDM Pembangunan Agen Perubahan
13. SK Agen Perubahan PPSDM KEBTKE
14. SK MESDM tentang Agen Perubahan di KESDM
15. Sosialisasi terkait Agent Perubahan di lingkungan Setjen DEN
16. Sosialisasi Internalisasi Budaya Kerja Direktorat Aneka EBT
17. Workshop Pembangunan Budaya Integritas - Absen
18. Workshop Pembangunan Budaya Integritas - Surat Pengajuan
19. Workshop Pembangunan Budaya Integritas - Undangan
20. Usulan Calon Agent of Change dari Setjen DEN
21. Laporan Kegiatan Internalisasi - Bogor</t>
  </si>
  <si>
    <t>II.</t>
  </si>
  <si>
    <t>PENATAAN PERATURAN PERUNDANG-UNDANGAN (5)</t>
  </si>
  <si>
    <t>Harmonisasi (2,5)</t>
  </si>
  <si>
    <t>Telah dilakukan identifikasi, analisis, dan pemetaan terhadap peraturan perundang-undangan yang tidak harmonis/sinkron</t>
  </si>
  <si>
    <r>
      <t xml:space="preserve">a. Telah dilakukan identifikasi, analisis, dan pemetaan terhadap </t>
    </r>
    <r>
      <rPr>
        <sz val="9"/>
        <color rgb="FF000000"/>
        <rFont val="Calibri"/>
        <family val="2"/>
      </rPr>
      <t>seluruh</t>
    </r>
    <r>
      <rPr>
        <sz val="9"/>
        <color rgb="FF000000"/>
        <rFont val="Calibri"/>
        <family val="2"/>
      </rPr>
      <t xml:space="preserve"> peraturan perundang-undangan yang tidak harmonis/sinkron 
b. Telah dilakukan identifikasi, analisis, dan pemetaan terhadap </t>
    </r>
    <r>
      <rPr>
        <sz val="9"/>
        <color rgb="FF000000"/>
        <rFont val="Calibri"/>
        <family val="2"/>
      </rPr>
      <t>sebagian</t>
    </r>
    <r>
      <rPr>
        <sz val="9"/>
        <color rgb="FF000000"/>
        <rFont val="Calibri"/>
        <family val="2"/>
      </rPr>
      <t xml:space="preserve"> peraturan perundang-undangan yang tidak harmonis/sinkron
c.</t>
    </r>
    <r>
      <rPr>
        <sz val="9"/>
        <color rgb="FF000000"/>
        <rFont val="Calibri"/>
        <family val="2"/>
      </rPr>
      <t xml:space="preserve"> Belum dilakukan</t>
    </r>
    <r>
      <rPr>
        <sz val="9"/>
        <color rgb="FF000000"/>
        <rFont val="Calibri"/>
        <family val="2"/>
      </rPr>
      <t xml:space="preserve"> identifikasi, analisis, dan pemetaan terhadap peraturan perundang-undangan yang tidak harmonis/sinkron
</t>
    </r>
  </si>
  <si>
    <t>II.1.a. Kepmen ESDM 4959 2016 ttg Prolegnas
II.1.a. SOP Pembentukan Permen ESDM 2009
II.1.a. SOP Pembentukan PerPres Sektor ESDM 2009
II.1.a. SOP Pembentukan PP Sektor ESDM 2009
II.1.a. SOP Pembentukan UU Sektor ESDM 2009
II.1.a. SOP Penyusunan Prolegnas dan Relegnas ESDM 2009
II.1.a. SOP Penyusunan Kebijakan Publik 2010
II.1.a. Bahan kajian Tumpang Tindih UU Sektor ESDM dan Sektor Kehutanan
II.1.a. Bahan Kajian TUmpang Tindih UU Sektor ESDM dan Sektor Lain
II.1.a. DAFTAR Kepmen ESDM Tahun 2016
II.1.a. Daftar Produk Peraturan Perundangan tahun 2016
II.1.a. Pemetaan thdp Peraturan Perundang-undangan yang tidak sinkron - sampai dengan Juli 2016
II.1.a. PerPres No 39 Tahun 2014
II.1.a. PP no 18/2016
II.1.a. SOP JDIH
II.1.a. SOP Penyusunan Peraturan Perundang-undangan
II.1.a. Surat Menteri RPP OPD
II.1.a. Surat Sekjen RPP OPD
II.1.a. Surat Sekjen Usulan PerPres 39
II.1.a. DEN-Usulan PROLEGNAS 2015-2019</t>
  </si>
  <si>
    <t xml:space="preserve">1. beberapa dokumen permen di sektor, Migas, Ketenagalistrikan dan EBTKE berserta dokumen pendukungnya berupa Usulan awal, proses penyusunanan, rapat rapat, permintaan paraf hingga pengundangan
</t>
  </si>
  <si>
    <t>Telah dilakukan revisi peraturan perundang-undangan yang tidak harmonis / tidak sinkron</t>
  </si>
  <si>
    <t>a. Revisi atas peraturan perundang-undangan yang tidak harmonis / tidak sinkron telah selesai dilakukan, atau tidak ditemukan adanya peraturan perundangan-undangan yang tidak harmonis
b. Upaya revisi atas peraturan perundang-undangan yang tidak harmonis / tidak sinkron telah dilakukan, namun belum selesai
c. Belum dilakukan upaya revisi atas peraturan perundang-undangan yang tidak harmonis / tidak sinkron</t>
  </si>
  <si>
    <t>II.1.b. Buku Proleg 2017
II.1.b. Berkas Perubahan Permen 11 Tahun 2014
II.1.b. Buku Proleg 2015
II.1.b. Buku Proleg 2016
II.1.b. DAFTAR KEPMEN ESDM Tahun 2016
II.1.b. Daftar Produk Peraturan Perundangan tahun 2016
II.1.b. Kepmen 4959K/06/MEM/2016 ttg Prolegnas
II.1.b. Notdin Program Penyusunan Legislasi dan Regulasi
II.1.b. Permen Perubahan Permen 9 Tahun 2016 ttgn Mulut Tambang
II.1.b. Permen PPM
II.1.b. Permen Standar Kompetensi Kerja dan Permen Penetapan
II.1.b. Permen Tata Cara Penetapan WIUP dan SIWP
II.1.b. SK Prolegnas No.240
II.1.b. SOP Prolegnas
II.1.b. Surat Karo ke Ses Unit Utama- Evaluasi Prolegnas 2015
II.1.b. Surat Karo ke Unit Hasil Evaluasi Proleg 2016</t>
  </si>
  <si>
    <t>Upload data terbaru dan list di excel</t>
  </si>
  <si>
    <t>Sistem pengendalian dalam penyusunan peraturan perundang-undangan (2,5)</t>
  </si>
  <si>
    <t>Adanya Sistem pengendalian penyusunan peraturan perundangan yang mensyaratkan adanya Rapat Koordinasi, Naskah Akademis/kajian/policy paper, dan Paraf Koordinasi</t>
  </si>
  <si>
    <t>a. Seluruh persyaratan lengkap dan diimplementasikan
b. Ada persyaratan tersebut namun baru sebagian diimplementasikan  
c. Ada persyaratan tersebut namun belum diimplementasikan 
d. Belum ada persyaratan tersebut</t>
  </si>
  <si>
    <r>
      <t xml:space="preserve">Biro Hukum belum memiliki Sistem Pengendalian Penyusunan Peraturan Perundangan
</t>
    </r>
    <r>
      <rPr>
        <sz val="10"/>
        <color rgb="FF7030A0"/>
        <rFont val="Calibri (Body)"/>
      </rPr>
      <t>II.2.a. Keputusan Menteri ESDM Nomor 240 K/06/MEM/2017 tentang Program Prioritas Penyusunan Legislasi dan Regulasi Sektor Energi dan Sumber Daya Mineral 2017</t>
    </r>
  </si>
  <si>
    <t>Telah dilakukan evaluasi atas pelaksanaan sistem pengendalian penyusunan peraturan perundang-undangan</t>
  </si>
  <si>
    <t>a. Evaluasi atas pelaksanaan sistem pengendalian penyusunan peraturan perundang-undangan dilakukan secara berkala 
b. Evaluasi atas pelaksanaan sistem pengendalian penyusunan peraturan perundang-undangan dilakukan secara tidak berkala
c. Belum pernah dilakukan evaluasi atas pelaksanaan sistem pengendalian penyusunan peraturan perundang-undangan</t>
  </si>
  <si>
    <r>
      <t xml:space="preserve">II.2.b. Berkas Rpermen 11 Tahun 2014
II.2.b. Permen Stadar Kompetensi Kerja dan Permen Penetapan
II.2.b. Rpermen Benturan Kepentingan kirim SJH
II.2.b. Rpermen Benturan Kepentingan - koreksi SJH
II.2.b. Rancangan Permen Pelayanan Publik - koreksi SJH II
II.2.b. SOP Pembentukan Permen ESDM 2009
II.2.b. SOP Pembentukan PerPres Sektor ESDM 2009
II.2.b. SOP Pembentukan PP Sektor ESDM 2009
II.2.b. SOP Pembentukan UU Sektor ESDM 2009
II.2.b. SOP Penyusunan Prolegnas dan Relegnas ESDM 2009
</t>
    </r>
    <r>
      <rPr>
        <sz val="10"/>
        <color rgb="FF7030A0"/>
        <rFont val="Calibri (Body)"/>
      </rPr>
      <t>II.2.b Dokumentasi Pertemuan dalam rangka evaluasi terhadap program legislasi dan regulasi sektor ESDM Prioritas tahun 2016 dan perencanaan program legislasi dan regulasi sektor ESDM tahun 2015-2019 (undangan, daftar hadir, dokumentasi)</t>
    </r>
  </si>
  <si>
    <t>III.</t>
  </si>
  <si>
    <t>PENATAAN DAN PENGUATAN ORGANISASI (6)</t>
  </si>
  <si>
    <t>1.</t>
  </si>
  <si>
    <t>Evaluasi (3)</t>
  </si>
  <si>
    <t>Telah dilakukan evaluasi yang bertujuan untuk menilai ketepatan fungsi dan ketepatan ukuran organisasi</t>
  </si>
  <si>
    <t>a. Telah dilakukan evaluasi untuk menilai ketepatan fungsi dan ketepatan ukuran organisasi kepada seluruh unit organisasi
b. Telah dilakukan evaluasi untuk menilai ketepatan fungsi dan ketepatan ukuran organisasi kepada sebagian unit organisasi
c. Belum dilakukan evaluasi untuk menilai ketepatan fungsi dan ketepatan ukuran organisasi kepada unit organsiasi</t>
  </si>
  <si>
    <t>III.1.a. Usul Migrasi STEM menjadi Politeknik
III.1.a. Usul Penyempurnaan Nomenklatur BPSDM
III.1.a. Dokumen Evaluasi OTK (Organisasi dan Tata Kerja)
III.1.a. Jadwal Audit Kelembagaan
III.1.a. Lap Kinerja Subbag Penataan Organisasi - Audit Kelembagaan
III.1.a. Laporan Audit Kelembagaan
III.1.a. Permen ESDM No. 13 Tahun 2016
III.1.a. Progress kegiatan bagian transformasi organisasi
III.1.a. Surat Workshop Audit Kelembagaan
III.1.a. Surat Undangan Seminar dan Workshop Audit Kelembagaan
III.1.a. Undangan Seminar dan Workshop Audit Kelembagaan
III.1.a. Penataan Organisasi Setjen DEN - 4 Biro 280119 + RUEN</t>
  </si>
  <si>
    <t>Telah dilakukan evaluasi yang mengukur jenjang organisasi</t>
  </si>
  <si>
    <t>a. Telah dilakukan evaluasi yang mengukur jenjang organisasi kepada seluruh unit organisasi
b. Telah dilakukan evaluasi yang mengukur jenjang organisasi kepada sebagian unit organisasi
c. Belum dilakukan evaluasi yang mengukur jenjang organisasi kepada unit organisasi</t>
  </si>
  <si>
    <t>Telah dilakukan evaluasi yang menganalisis kemungkinan duplikasi fungsi</t>
  </si>
  <si>
    <t>a. Telah dilakukan evaluasi yang menganalisis kemungkinan duplikasi fungsi kepada seluruh unit kerja
b. Telah dilakukan evaluasi yang menganalisis kemungkinan duplikasi fungsi kepada sebagian unit kerja
c. Belum dilakukan evaluasi yang menganalisis kemungkinan duplikasi fungsi kepada unit kerja</t>
  </si>
  <si>
    <t>Telah dilakukan evaluasi yang menganalisis satuan organisasi yang berbeda tujuan namun ditempatkan dalam satu kelompok</t>
  </si>
  <si>
    <t>a. Telah dilakukan evaluasi yang menganalisis satuan organisasi yang berbeda tujuan namun ditempatkan dalam satu kelompok kepada seluruh unit kerja
b. Telah dilakukan evaluasi yang menganalisis satuan organisasi yang berbeda tujuan namun ditempatkan dalam satu kelompok kepada sebagian unit kerja
c. Belum dilakukan evaluasi yang menganalisis satuan organisasi yang berbeda tujuan namun ditempatkan dalam satu kelompok kepada unit kerja</t>
  </si>
  <si>
    <t xml:space="preserve">1. SETJEN : a. Biro_Pusat 10 Maret 2017; b. Undangan Pembahasan Organisasi SJR_SJU_KLIK_PPBMN 10 Maret 2017
2. MIGAS : a. Hasil Pembahasan Organisasi Migas 17 Maret 2017 ; b. Dokumentasi Pembahasan Organisasi MIGAS 17 Maret 2017
3. GATRIK : Evaluasi Organisasi Ditjen Gatrik
4. MINERBA : a. Hasil Pembahasan Organisasi Minerba 23 Februari 2017; b. Struktur Organisasi Minerba 23 Februari 2017; c. surat Undangan Pembahasan Organisasi Ditjen EBTKE dan Ditjen Minerba  23 Feb 2017
5. EBTKE : a. Dokumentasi Pembahasan Organisasi EBTKE 15 Maret 2017; b. Usulan Perubahan Organisasi EBTKE 15 Maret 2017; c. Hasil Pembahasan Organisasi EBTKE 15 Maret 2017; d. Draf Proses Bisnis EBTKE
6. ITJEN :
7. BAGEOL : a. Hasil Pembahasan Organisasi Badan Geologi_28 Februari 2017; b. Struktur Organisasi Badan Geologi 28 Februari 2017; c. Surat Undangan Pembahasan Organisasi Badan Geologi 28 Feb 2017
8 BALITBANG : a. Dokumentasi Pembahasan Organiasi Balitbang 14 Maret 2017; b. Hasil Pembahasan Organisasi balitbang 14 Maret 2017
9. BPSDM : a. Absen Pembahasan Organisasi BPSDM 8 Maret 2017; b. Hasil Rapat Pembahasan Organisasi BPSDM 8 Maret 2017; c. Undangan BPSDM 8 Maret 2017
10. SETJEN DEN : a. Usulan Penataan Organisasi Setjen DEN; b. Draft Perubahan Permen ESDM No. 14 Tahun 2009; c. Draft Peta Proses Bisnis DEN dan atau Setjen DEN; d. Evaluasi Peta Jabatan Setjen DEN; e. Draft Peta Jabatan Setjen DEN
11. Evaluasi Organisasi KESDM : a. Pembahasan Perubahan Permen 13 Tahun 2016_21_22 Maret 2017; b. Pembahasan Organisasi Kementrian ESDM_Perubahan Permen 13_2016_26 Mei 2017; c. Pembahasan Organisasi KESDM_8 Juni 2017
12. Evaluasi Organisasi SKK Migas : a. Bahan Paparan SEKJEN Rapat SKK Migas 7 Feb 2017; b. Rancangan Permen SKK Migas_Usulan SKK MIgas_5 Februari 2017_Final; c. SURAT PENGANTAR RANCANGAN PERMEN SKK KE SJH; d. undangan SKK Migas 10 Februari 2017; e. Undangan SKK Migas_8 Februari 2017; f. Undangan SKK_6 Februari 2017
</t>
  </si>
  <si>
    <t>Telah dilakukan evaluasi yang menganalisis kemungkinan adanya pejabat yang melapor kepada lebih dari seorang atasan</t>
  </si>
  <si>
    <t>a. Telah dilakukan evaluasi yang menganalisis kemungkinan adanya pejabat yang melapor kepada lebih dari seorang atasan kepada seluruh unit kerja
b. Telah dilakukan evaluasi yang menganalisis kemungkinan adanya pejabat yang melapor kepada lebih dari seorang atasan kepada sebagian unit kerja
c. Belum  dilakukan evaluasi yang menganalisis kemungkinan adanya pejabat yang melapor kepada lebih dari seorang atasan kepada unit kerja</t>
  </si>
  <si>
    <t>Telah dilakukan evaluasi yang menganalisis kesesuaian struktur organisasi dengan kinerja yang akan dihasilkan</t>
  </si>
  <si>
    <t>a. Telah dilakukan evaluasi yang menganalisis kesesuaian struktur organisasi dengan kinerja yang akan dihasilkan kepada seluruh unit kerja
b. Telah dilakukan evaluasi yang menganalisis kesesuaian struktur organisasi dengan kinerja yang akan dihasilkan kepada sebagian unit kerja
c. Belum dilakukan evaluasi yang menganalisis kesesuaian struktur organisasi dengan kinerja yang akan dihasilkan kepada unit kerja</t>
  </si>
  <si>
    <t xml:space="preserve">1. SETJEN : a. Biro_Pusat 10 Maret 2017; b. Undangan Pembahasan Organisasi SJR_SJU_KLIK_PPBMN 10 Maret 2017
2. MIGAS : a. Hasil Pembahasan Organisasi Migas 17 Maret 2017 ; b. Dokumentasi Pembahasan Organisasi MIGAS 17 Maret 2017
3. GATRIK : Evaluasi Organisasi Ditjen Gatrik
4. MINERBA : a. Hasil Pembahasan Organisasi Minerba 23 Februari 2017; b. Struktur Organisasi Minerba 23 Februari 2017; c. surat Undangan Pembahasan Organisasi Ditjen EBTKE dan Ditjen Minerba  23 Feb 2017
5. EBTKE : a. Dokumentasi Pembahasan Organisasi EBTKE 15 Maret 2017; b. Usulan Perubahan Organisasi EBTKE 15 Maret 2017; c. Hasil Pembahasan Organisasi EBTKE 15 Maret 2017; d. Draf Proses Bisnis EBTKE; e. Surat Usulan Perubahan Organisasi Ditjen EBTKE
6. ITJEN :
7. BAGEOL : a. Hasil Pembahasan Organisasi Badan Geologi_28 Februari 2017; b. Struktur Organisasi Badan Geologi 28 Februari 2017; c. Surat Undangan Pembahasan Organisasi Badan Geologi 28 Feb 2017
8 BALITBANG : a. Dokumentasi Pembahasan Organiasi Balitbang 14 Maret 2017; b. Hasil Pembahasan Organisasi balitbang 14 Maret 2017
9. BPSDM : a. Absen Pembahasan Organisasi BPSDM 8 Maret 2017; b. Hasil Rapat Pembahasan Organisasi BPSDM 8 Maret 2017; c. Undangan BPSDM 8 Maret 2017; d. Data Dukung BLU PPSDM KEBTKE
10. SETJEN DEN : a. Usulan Penataan Organisasi Setjen DEN; b. Draft Perubahan Permen ESDM No. 14 Tahun 2009; c. Draft Peta Proses Bisnis DEN dan atau Setjen DEN; d. Evaluasi Peta Jabatan Setjen DEN; e. Draft Peta Jabatan Setjen DEN
11. Evaluasi Organisasi KESDM : a. Pembahasan Perubahan Permen 13 Tahun 2016_21_22 Maret 2017; b. Pembahasan Organisasi Kementrian ESDM_Perubahan Permen 13_2016_26 Mei 2017; c. Pembahasan Organisasi KESDM_8 Juni 2017
12. Evaluasi Organisasi SKK Migas : a. Bahan Paparan SEKJEN Rapat SKK Migas 7 Feb 2017; b. Rancangan Permen SKK Migas_Usulan SKK MIgas_5 Februari 2017_Final; c. SURAT PENGANTAR RANCANGAN PERMEN SKK KE SJH; d. undangan SKK Migas 10 Februari 2017; e. Undangan SKK Migas_8 Februari 2017; f. Undangan SKK_6 Februari 2017
</t>
  </si>
  <si>
    <t>Telah dilakukan evaluasi atas kesesuaian struktur organisasi dengan mandat</t>
  </si>
  <si>
    <t>a. Telah dilakukan evaluasi  atas kesesuaian struktur organisasi dengan mandat kepada seluruh unit kerja
b. Telah dilakukan evaluasi  atas kesesuaian struktur organisasi dengan mandat kepada sebagian unit kerja
c. Belum dilakukan evaluasi atas kesesuaian struktur organisasi dengan mandat kepada unit kerja</t>
  </si>
  <si>
    <t>1. SETJEN : a. Biro_Pusat 10 Maret 2017; b. Undangan Pembahasan Organisasi SJR_SJU_KLIK_PPBMN 10 Maret 2017
2. MIGAS : a. Hasil Pembahasan Organisasi Migas 17 Maret 2017 ; b. Dokumentasi Pembahasan Organisasi MIGAS 17 Maret 2017
3. GATRIK : Evaluasi Organisasi Ditjen Gatrik
4. MINERBA : a. Hasil Pembahasan Organisasi Minerba 23 Februari 2017; b. Struktur Organisasi Minerba 23 Februari 2017; c. surat Undangan Pembahasan Organisasi Ditjen EBTKE dan Ditjen Minerba  23 Feb 2017
5. EBTKE : a. Dokumentasi Pembahasan Organisasi EBTKE 15 Maret 2017; b. Usulan Perubahan Organisasi EBTKE 15 Maret 2017; c. Hasil Pembahasan Organisasi EBTKE 15 Maret 2017; d. Draf Proses Bisnis EBTKE; e. Surat Usulan Perubahan Organisasi Ditjen EBTKE
6. ITJEN : (Tidak ada dokumen)
7. BAGEOL : a. Hasil Pembahasan Organisasi Badan Geologi_28 Februari 2017; b. Struktur Organisasi Badan Geologi 28 Februari 2017; c. Surat Undangan Pembahasan Organisasi Badan Geologi 28 Feb 2017
8 BALITBANG : a. Dokumentasi Pembahasan Organiasi Balitbang 14 Maret 2017; b. Hasil Pembahasan Organisasi balitbang 14 Maret 2017
9. BPSDM : a. Absen Pembahasan Organisasi BPSDM 8 Maret 2017; b. Hasil Rapat Pembahasan Organisasi BPSDM 8 Maret 2017; c. Undangan BPSDM 8 Maret 2017; d. Data Dukung BLU PPSDM KEBTKE; e. Proses STEM Akamigas Menuju BLU; f. Sosialisasi Statuta PEM Akamigas; g. (BPSDM) Implementasi Struktur Organisasi Beserta tatalaksananya 
10. SETJEN DEN : a. Usulan Penataan Organisasi Setjen DEN; b. Draft Perubahan Permen ESDM No. 14 Tahun 2009; c. Draft Peta Proses Bisnis DEN dan atau Setjen DEN; d. Evaluasi Peta Jabatan Setjen DEN; e. Draft Peta Jabatan Setjen DEN
11. Evaluasi Organisasi KESDM : a. Pembahasan Perubahan Permen 13 Tahun 2016_21_22 Maret 2017; b. Pembahasan Organisasi Kementrian ESDM_Perubahan Permen 13_2016_26 Mei 2017; c. Pembahasan Organisasi KESDM_8 Juni 2017
12. Evaluasi Organisasi SKK Migas : a. Bahan Paparan SEKJEN Rapat SKK Migas 7 Feb 2017; b. Rancangan Permen SKK Migas_Usulan SKK MIgas_5 Februari 2017_Final; c. SURAT PENGANTAR RANCANGAN PERMEN SKK KE SJH; d. undangan SKK Migas 10 Februari 2017; e. Undangan SKK Migas_8 Februari 2017; f. Undangan SKK_6 Februari 2017</t>
  </si>
  <si>
    <t>h.</t>
  </si>
  <si>
    <t>Telah dilakukan evaluasi yang menganalisis kemungkinan tumpang tindih fungsi dengan instansi lain</t>
  </si>
  <si>
    <t>Ya, apabila telah dilakukan evaluasi yang menganalisis kemungkinan tumpang tindih fungsi dengan instansi lain</t>
  </si>
  <si>
    <t xml:space="preserve">1. Usulan Perubahan Organisasi Ditjen EBTKE
2. PERMEN ESDM Nomor 55/2017 tentang OTK PEM Akamigas
3. Sosialisasi Penganggaran dan Pengelolaan Keuangan pada PEM Akamigas (blm diupload)
4. Usulan Penataan Organisasi Setjen DEN
5. Draft Perubahan Permen ESDM No. 14 Tahun 2009
6. Draft Peta Proses Bisnis DEN dan/ atau Setjen DEN (Pindah ke area tata laksana)
7. Evaluasi Peta Jabatan Setjen DEN
8. Draft Peta Jabatan Setjen DEN
9. Draf Peta Proses Bisnis Ditjen EBTKE (Pindah ke area tata laksana)
10. Evaluasi Organisasi SKK Migas
11. Evaluasi Organisasi KESDM
12. Evaluasi Organisasi Ditjen Gatrik
13. Draft Peta Jabatan Ditjen Gatrik
14. Usulan Proses Bisnis Ditjen Gatrik
15. Notulen Rapat Evaluasi Tugas Pokok, Fungsi dan Struktur Organisasi di Ditjen Mineral dan Batubara </t>
  </si>
  <si>
    <t>i.</t>
  </si>
  <si>
    <t>Telah dilakukan evaluasi yang menganalisis kemampuan struktur organisasi untuk adaptif terhadap perubahan lingkungan strategis</t>
  </si>
  <si>
    <t>Ya, apabila telah dilakukan evaluasi yang menganalisis kemampuan struktur organisasi untuk adaptif terhadap perubahan lingkungan strategis</t>
  </si>
  <si>
    <t>1. Usulan Penataan Organisasi Setjen DEN
2. Draft Perubahan Permen ESDM No. 14 Tahun 2009
3. Draft Peta Proses Bisnis DEN dan/ atau Setjen DEN
4. Evaluasi Peta Jabatan Setjen DEN
5. Draft Peta Jabatan Setjen DEN
6. Usulan Perubahan Organisasi Ditjen EBTKE
7. Draf Proses Bisnis Ditjen EBTKE
8. Evalusai Organisasi KESDM
9. Evaluasi Organisasi SKK Migas
10. Evaluasi Organisasi Ditjen Gatrik
11. Draft Peta Jabatan Ditjen Gatrik
12. Usulan Proses Bisnis Ditjen Gatrik
13. Notulen Rapat Evaluasi Tugas Pokok, Fungsi dan Struktur Organisasi di Ditjen Mineral dan Batubara</t>
  </si>
  <si>
    <t>2.</t>
  </si>
  <si>
    <t>Penataan (3)</t>
  </si>
  <si>
    <t>Hasil evaluasi telah ditindaklanjuti dengan mengajukan perubahan organisasi</t>
  </si>
  <si>
    <t>a. Seluruh hasil evaluasi telah ditindaklanjuti dengan mengajukan perubahan organisasi
b. Sebagian besar hasil evaluasi telah ditindaklanjuti dengan mengajukan perubahan organisasi
c. Sebagian kecil hasil evaluasi telah ditindaklanjuti dengan mengajukan perubahan organisasi
d. Seluruh hasil evaluasi belum  ditindaklanjuti dengan mengajukan perubahan organisasi</t>
  </si>
  <si>
    <t>III.2.a. Laporan Audit Kelembagaan 2016
III.2.a. Permen ESDM 13 Tahun 2016 ttg Organisasi dan Tata Kerja KESDM
III.2.a. Pengajuan Perubahan Organisasi sbg Tindak Lanjut Hasil Evaluasi - SETJEN DEN</t>
  </si>
  <si>
    <t>1. Keputusan Menteri Keuangan tentang Penetapan Badan Layanan Umum di lingkungan KESDM
2. Usulan perubahan organisasi Ditjen EBTKE
3. Data Dukung BLU PPSDM KEBTKE
4. Permen 17 Tahun 2017
5. Permen ESDM 55 Tahun 2017
6. Permen ESDM Nomor 53 tahun 2017
7. Usulan Penataan Organisasi Setjen DEN
8. Usulan Reorganisasi dan Tusi Ditjen Minerba</t>
  </si>
  <si>
    <t>IV.</t>
  </si>
  <si>
    <t>PENATAAN TATALAKSANA (5)</t>
  </si>
  <si>
    <t>Proses bisnis dan prosedur operasional tetap (SOP) kegiatan utama (1,5)</t>
  </si>
  <si>
    <t>Telah memiliki peta proses bisnis yang sesuai dengan tugas dan fungsi</t>
  </si>
  <si>
    <t>a. Seluruh unit organisasi telah memiliki peta proses bisnis yang sesuai dengan tugas dan fungsi
b. Sebagian besar unit organisasi telah memiliki peta proses bisnis yang sesuai dengan tugas dan fungsi
c. Sebagian kecil unit organisasi telah memiliki peta proses bisnis yang sesuai dengan tugas dan fungsi
d. Seluruh unit organisasi belum memiliki peta proses bisnis yang sesuai dengan tugas dan fungsi</t>
  </si>
  <si>
    <t>IV.1.a. R-KepMen Proses Bisnis
IV.1.a. Lampiran R-KepMen Proses Bisnis
IV.1.a. Usul Peta Proses Bisnis
IV.1.a. Draft Proses Bisnis KESDM
IV.1.a. Undangan Workshop Peta Proses Bisnis</t>
  </si>
  <si>
    <t>Peta proses bisnis sudah dijabarkan ke dalam prosedur operasional tetap (SOP)</t>
  </si>
  <si>
    <t>a. Seluruh peta proses bisnis telah dijabarkan dalam SOP
b. Sebagian besar peta proses bisnis telah dijabarkan dalam SOP 
c. Sebagian kecil peta proses bisnis telah dijabarkan dalam SOP 
d. Seluruh peta proses bisnis belum dijabarkan dalam SOP</t>
  </si>
  <si>
    <t>IV.1.b. SOP Pelayanan Publik VONA, PAG, PSDG, Museum Geologi, Pusat Sumber Daya MinerbaPaBum
IV.1.b. Daftar SOP Ditjen Gatrik
IV.1.b. SOP Pemberhentian PNS
IV.1.b. SOP Perjalanan Dinas Luar Negeri
IV.1.b. Alur Pelayanan Jasa Laboratorium Balitbang
IV.1.b. Database SOP KESDM - ALL UNITS</t>
  </si>
  <si>
    <t>Masing2 unit eselon I menginventarisasikan SOP di unit kerjanya serta implementasinya sdh inline (Laporan)</t>
  </si>
  <si>
    <t>Prosedur operasional tetap (SOP) telah diterapkan</t>
  </si>
  <si>
    <t xml:space="preserve">a. Seluruh unit organisasi telah menerapkan Prosedur operasional tetap (SOP) 
b. Sebagian besar unit organisasi telah menerapkan Prosedur operasional tetap (SOP) 
c. Sebagian kecil unit organisasi telah menerapkan Prosedur operasional tetap (SOP) 
d. Seluruh unit organisasi belum menerapkan Prosedur operasional tetap (SOP) </t>
  </si>
  <si>
    <t>Peta proses bisnis dan Prosedur operasional telah dievaluasi dan disesuaikan dengan perkembangan tuntutan efisiensi, dan efektivitas birokrasi</t>
  </si>
  <si>
    <t>a. Terdapat evaluasi terhadap efisiensi dan efektivitas peta proses bisnis dan SOP secara berkala dan seluruh hasilnya telah ditindaklanjuti
b. Terdapat evaluasi terhadap efisiensi dan efektivitas peta proses bisnis dan SOP secara berkala namun belum seluruh hasilnya ditindaklanjuti
c. Terdapat evaluasi namun belum menganalisis efisiensi dan efektivitas peta proses bisnis dan SOP
d. Belum ada evaluasi terhadap efisiensi dan efektifitas peta proses bisnis dan prosedur operasional</t>
  </si>
  <si>
    <t>IV.1.d. Hasil Evaluasi SOP Balai Diklat TBT
IV.1.d. Hasil Evaluasi SOP Balitbang
IV.1.d. Hasil Evaluasi SOP Biro Hukum
IV.1.d. Hasil Evaluasi SOP Biro Keuangan
IV.1.d. Hasil Evaluasi SOP Biro KLIK
IV.1.d. Hasil Evaluasi SOP BPSDM
IV.1.d. Hasil Evaluasi SOP KEBTKE
IV.1.d. Hasil Evaluasi SOP PPSDM KEBTKE
IV.1.d. Hasil Evaluasi SOP PPBMN
IV.1.d. Hasil Evaluasi SOP PPSDM MIGAS
IV.1.d. Hasil Evaluasi SOP PPSDMA
IV.1.d. Hasil Evaluasi SOP Pusdatin
IV.1.d. SOP PPSDM KEBTKE - 2017
IV.1.d. Laporan Evaluasi SOP Ditjen Gatrik
IV.1.d. Hasil rapat Evaluasi SOP Badan Geologi
IV.1.d. Permen 13 Tahun 2017 ttg Pemberian Layanan Cepat Perizinan 3 jam terkait infrastruktur sektor ESDM
IV.1.d. Permen No 29 Tahun 2017 ttg Perizinan pd Kegiatan Usaha MIGAS</t>
  </si>
  <si>
    <r>
      <t xml:space="preserve">E-Government </t>
    </r>
    <r>
      <rPr>
        <b/>
        <sz val="9"/>
        <rFont val="Calibri"/>
        <family val="2"/>
      </rPr>
      <t>(2)</t>
    </r>
  </si>
  <si>
    <t>Sudah memiliki rencana pengembangan e-government di lingkungan instansi</t>
  </si>
  <si>
    <t>Ya, apabila sudah memiliki rencana pengembangan e-government di lingkungan instansi</t>
  </si>
  <si>
    <t>IV.2.a. Rencana Induk TI KESDM 2016-2020 (blueprint IT)
IV.2.a. Bukti e-Gov
IV.2.a. COBIT ESDM 2012
IV.2.a. Daftar e-Gov PUSDATIN_rev
IV.2.a. Peran Pusdatin dalam e_Gov
IV.2.a. Rencana induk Sistem Informasi 2005</t>
  </si>
  <si>
    <t>Sudah dilakukan pengembangan e-government di lingkungan internal dalam rangka mendukung proses birokrasi (misal: intranet, sistem perencanaan dan penganggaran, sistem data base SDM, dll)</t>
  </si>
  <si>
    <t>a. Sudah dilakukan implementasi pengembangan e-government secara terintegrasi 
b.  Sudah dilakukan implementasi pengembangan e-government namun belum terintegrasi 
c. Sudah dilakukan pengembangan e-government namun belum dilakukan implementasi
d.Belum ada pengembangan dan implementasi e-government</t>
  </si>
  <si>
    <t>IV.2.b. Aplikasi Jasa Litbang Terpadu - Lemigas
IV.2.b. Barang Bukti e-Gov
IV.2.b. Daftar e-Gov Pusdatin
IV.2.b. JDIH
IV.2.b. Paparan MOMI-Minerba 
IV.2.b. Paparan SLO (Sertifikat Laik Operasi Online)-Ditjen Gatrik
IV.2.b. SPPD Online
IV.2.b. Website KESDM
IV.2.b. ePengawasan
IV.2.b. DIKO Badan Geologi
IV.2.b. Draft Permen Tata Kelola TI KESDM
IV.2.b. Panduan Webmail oleh Pusdatin</t>
  </si>
  <si>
    <t>Sudah dilakukan pengembangan e-government untuk meningkatkan kualitas pelayanan kepada masyarakat (misal: website untuk penyediaan informasi kepada masyarakat, sistem pengaduan)</t>
  </si>
  <si>
    <t>a. Sudah dilakukan implementasi pengembangan e-government secara terintegrasi 
b. Sudah dilakukan implementasi pengembangan e-government namun belum terintegrasi 
c. Sudah dilakukan pengembangan e-government namun belum dilakukan implementasi
d. Belum ada pengembangan dan implemetasi e-government</t>
  </si>
  <si>
    <t>IV.2.c. Aplikasi Online Jasa Litbang Terpadu
IV.2.c. Barang Bukti e-Gov
IV.2.c. Buku MAGMA Indonesia
IV.2.c. Daftar e-Gov Pusdatin-rev
IV.2.c. e-Lelang Wilayah Kerja MIGAS
IV.2.c. Manual Public User WebGIS SDG
IV.2.c. Manual WebGIS SDG-2
IV.2.c. Panduan Penerimaan Mahasiswa Baru STEM AKAMIGAS
IV.2.c. Paparan MOMI-Minerba 
IV.2.c. Paparan SLO (Sertifikat Laik Operasi Online)-Ditjen Gatrik
IV.2.c. SIGNAS SUmber Daya Geologi
IV.2.c. WBS
IV.2.c. capture eProcurement Badan Geologi
IV.2.c. Halaman Muka Web PPSDM Migas
IV.2.c. Panduan PMB STEM Umum dan Beasiswa
IV.2.c. Sistem Informasi DIKLAT (SID)
IV.2.c. Print Screen PNBP
IV.2.c. ESDM One Map
IV.2.c. Panduan Webmail oleh Pusdatin</t>
  </si>
  <si>
    <t>Sudah dilakukan pengembangan e-government untuk meningkatkan kualitas pelayanan kepada masyarakat dalam tingkatan transaksional (masyarakat dapat mengajukan perijinan melalui website, melakukan pembayaran, dll)</t>
  </si>
  <si>
    <t>Keterbukaan Informasi Publik (1,5)</t>
  </si>
  <si>
    <t>Adanya kebijakan pimpinan tentang keterbukaan informasi publik (identifikasi informasi yang dapat diketahui oleh publik dan mekanisme penyampaian)</t>
  </si>
  <si>
    <t>Ya, apabila telah ada kebijakan pimpinan tentang keterbukaan informasi publik</t>
  </si>
  <si>
    <t>IV.3.a. Kepmen Penunjukkan Pejabat Pengelola Informasi dan Dokumentasi KESDM
IV.3.a. Pedoman Pelayanan Informasi Publik
IV.3.a. Permen ESDM No 13 Th 2016</t>
  </si>
  <si>
    <t>Menerapkan kebijakan keterbukaan informasi publik</t>
  </si>
  <si>
    <t>a. Seluruh informasi publik telah dapat diakses 
b. Sebagian besar informasi publik telah dapat diakses
c. Sebagian kecil informasi publik telah dapat diakses
d. Seluruh informasi publik belum dapat diakses</t>
  </si>
  <si>
    <t>IV.3.b. Aplikasi Online Jasa Litbang Terpadu Lemigas
IV.3.b. Barang Bukti e-Gov
IV.3.b. Buku MAGMA Indonesia
IV.3.b. Daftar e-Gov Pusdatin-rev
IV.3.b. e-Lelang Wilayah Kerja MIGAS
IV.3.b. Manual Public User WebGIS SDG
IV.3.b. Manual WebGIS SDG-2
IV.3.b. Panduan Penerimaan Mahasiswa Baru STEM AKAMIGAS
IV.3.b. Paparan MOMI-Minerba 
IV.3.b. Paparan SLO (Sertifikat Laik Operasi Online)-Ditjen Gatrik
IV.3.b. SIGNAS SUmber Daya Geologi
IV.3.b. WBS</t>
  </si>
  <si>
    <t>Melakukan monitoring dan evaluasi pelaksanaan kebijakan keterbukaan informasi publik</t>
  </si>
  <si>
    <t>a. Monitoring dan evaluasi pelaksanaan kebijakan keterbukaan informasi publik dilakukan secara berkala
b. Monitoring dan evaluasi pelaksanaan kebijakan keterbukaan informasi publik dilakukan  tidak berkala
c. Belum ada monitoring dan evaluasi pelaksanaan kebijakan keterbukaan informasi publik</t>
  </si>
  <si>
    <t>IV.3.c. Laporan Layanan Informasi Publik 2016
IV.3.c. Laporan Layanan Informasi Publik 2014
IV.3.c. Laporan Pelayanan Informas Bidang EBTKE</t>
  </si>
  <si>
    <t>V.</t>
  </si>
  <si>
    <t>PENATAAN SISTEM MANAJEMEN SDM (15)</t>
  </si>
  <si>
    <t>Perencanaan kebutuhan pegawai sesuai dengan kebutuhan organisasi (1)</t>
  </si>
  <si>
    <t>Analisis jabatan dan analisis beban kerja telah dilakukan</t>
  </si>
  <si>
    <t xml:space="preserve">a. Analisis jabatan dan analisis beban kerja telah dilakukan kepada seluruh jabatan
b. Analisis jabatan dan analisis beban kerja telah dilakukan kepada sebagian besar jabatan
c.  Analisis jabatan dan analisis beban kerja telah dilakukan kepada sebagian kecil jabatan
d. Analisis jabatan dan analisis beban kerja belum dilakukan </t>
  </si>
  <si>
    <t>V.1.a. Permen ESDM No 11 Thn 2015 ttg Peta Jabatan dan Informasi Jabatan
V.1.a. Permen ESDM No 33 Th 2013 ttg Kelas Jabatan</t>
  </si>
  <si>
    <t>1. Evaluasi Peta Jabatan Setjen DEN;
2. Draft Peta Jabatan Setjen DEN;
3. Informasi Jabatan di lingkungan Setjen DEN;
4. Informasi Jabatan Ditjen EBTKE
5. Rekap ABK Ditjen EBTKE
6. Evaluasi Organisasi Ditjen Gatrik
7. Draft Peta Jabatan Ditjen Gatrik
8. Draft Proses Bisnis Ditjen Gatrik
9. Permen ESDM no. 11 Tahun 2015</t>
  </si>
  <si>
    <t>Perhitungan kebutuhan pegawai telah dilakukan</t>
  </si>
  <si>
    <t>a. Perhitungan kebutuhan pegawai telah dilakukan kepada seluruh unit organisasi
b. Perhitungan kebutuhan pegawai telah dilakukan kepada sebagian besar unit organisasi 
c. Perhitungan kebutuhan pegawai telah dilakukan kepada sebagian kecil  unit organisasi
d. Perhitungan kebutuhan pegawai belum dilakukan</t>
  </si>
  <si>
    <t>V.1.b. Formulir beban kerja untuk kebutuhan pegawai
V.1.b. Usul Tambahan Formasi PNS TA 2013
V.1.b. Usul Tambahan Formasi PNS TA 2014
V.1.b. Kebutuhan pegawai e-formasi 5 tahun</t>
  </si>
  <si>
    <t>1. Evaluasi Peta Jabatan Setjen DEN;
2. Draft Peta Jabatan Setjen DEN;
3. Informasi Jabatan di lingkungan Setjen DEN;
4. Usulan CPNS TA 2017 dari Setjen DEN
5. Usulan Kebutuhan CPNS Ditjen EBTKE
6. Template Bezeeting Formasi - 5.1
7. Informasi Jabatan Ditjen EBTKE 
8. Draft Peta Jabatan Ditjen Gatrik
9. Informasi Jabatan Ditjen Gatrik
10. E-Formasi
11. Usul Formasi CPNS 2017</t>
  </si>
  <si>
    <t>Rencana redistribusi pegawai telah disusun dan diformalkan</t>
  </si>
  <si>
    <t>ya, apabila terdapat dokumen rencana redistribusi pegawai</t>
  </si>
  <si>
    <t>V.1.c. Distribusi dan Formasi
V.1.c. Mutasi Instansi
V.1.c. SK MESDM Pindah PNS
V.1.c. SK Pindah PNS</t>
  </si>
  <si>
    <t>Proyeksi kebutuhan 5 tahun telah disusun dan diformalkan</t>
  </si>
  <si>
    <t>ya, apabila terdapat dokumen tentang proyeksi kebutuhan 5 tahun</t>
  </si>
  <si>
    <t>V.1.d. Distribusi dan Formasi
V.1.d. Kebutuhan pegawai e-formasi 5 tahun</t>
  </si>
  <si>
    <t>1. Templete Bezeeting Formasi
2. E-Formasi
3. Usul Formasi CPNS 2017</t>
  </si>
  <si>
    <t>Perhitungan formasi jabatan yang menunjang kinerja utama instansi telah dihitung dan diformalkan</t>
  </si>
  <si>
    <t>a. Perhitungan formasi jabatan yang menunjang kinerja utama instansi telah dihitung dan diformalkan pada seluruh unit organisasi
b. Perhitungan formasi jabatan yang menunjang kinerja utama instansi telah dihitung dan diformalkan pada sebagian besar unit organisasi
c. Perhitungan formasi jabatan yang menunjang kinerja utama instansi telah dihitung dan diformalkan pada sebagian kecil unit organisasi
d. Perhitungan formasi jabatan yang menunjang kinerja utama instansi telah dihitung dan diformalkan belum dilakukan</t>
  </si>
  <si>
    <t>V.1.e. Distribusi dan Formasi KESDM
V.1.e. Proyeksi kebutuhan Jabatan Fungsional 
V.1.e. Usul Formasi badan Geologi</t>
  </si>
  <si>
    <t>Proses penerimaan pegawai transparan, objektif, akuntabel dan bebas KKN (2)</t>
  </si>
  <si>
    <t>Pengumuman penerimaan diinformasikan secara luas kepada masyarakat</t>
  </si>
  <si>
    <t>a. Pengumuman penerimaan disebarluaskan melalui berbagai media (misal: website, jejaring sosial, dsb)
b. Pengumuman penerimaan diinformasikan melalui media secara terbatas (misal: papan pengumuman di kantor)
c. Pengumuman penerimaan belum disebarluaskan</t>
  </si>
  <si>
    <t>V.2.a. Pengumuman Penerimaan CPNS di Surat Kabar
V.2.a. Pengumuman Penerimaan CPNS di telivisi
V.2.a. Pengumuman Penerimaan CPNS di website KESDM
V.2.a. Pengumuman Penerimaan CPNS Tahun 2013 ke Eselon I
V.2.a. Petunjuk Pengisian Formulir CPNS
V.2.a. panduan pendaftaran cpns kesdm 2014</t>
  </si>
  <si>
    <t>1. Berkas Rekruitmen CPNS KESDM 2017
2. Seleksi Penerimaan CPNS
3. Web KESDM
4. Web CPNS KESDM
5. Twitter CPNS KESDM</t>
  </si>
  <si>
    <r>
      <t>Pendaftaran dapat dilakukan dengan mudah, cepat dan pasti (</t>
    </r>
    <r>
      <rPr>
        <i/>
        <sz val="9"/>
        <color rgb="FF000000"/>
        <rFont val="Calibri"/>
        <family val="2"/>
      </rPr>
      <t>online</t>
    </r>
    <r>
      <rPr>
        <sz val="9"/>
        <color rgb="FF000000"/>
        <rFont val="Calibri"/>
        <family val="2"/>
      </rPr>
      <t>)</t>
    </r>
  </si>
  <si>
    <t>Ya, apabila pendaftaran dapat dilakukan secara online dan dapat segera diperoleh informasi mengenai kepastian status pendaftaran.</t>
  </si>
  <si>
    <t>V.2.b. Pedoman pengadaan CPNS, Pengangkatan CPNS menjadi PNS
V.2.b. Pedoman Sistem Informasi Penerimaan CPNS
V.2.b. panduan pendaftaran cpns kesdm 2014</t>
  </si>
  <si>
    <t>1. Berkas Rekruitmen CPNS KESDM 2017
2. Seleksi Penerimaan CPNS
3. Mekanisme seleksi CNPNS KESDM online melalui SSCN</t>
  </si>
  <si>
    <t>Persyaratan jelas, tidak diskriminatif</t>
  </si>
  <si>
    <t>Ya, apabila terdapat kejelasan persyaratan administrasi dan kompetensi. Persyaratan memberikan kesempatan luas kepada masyarakat.</t>
  </si>
  <si>
    <t>V.2.c. Petunjuk Pengisian Formulir CPNS
V.2.c. panduan pendaftaran cpns kesdm 2014</t>
  </si>
  <si>
    <t>1. Berkas Rekruitmen CPNS KESDM 2017
2. Seleksi Penerimaan CPNS
3. Pengumuman CPNS KESDM 2017
4. SK SKB</t>
  </si>
  <si>
    <t>Proses seleksi transparan, objektif, adil, akuntabel dan bebas KKN</t>
  </si>
  <si>
    <t>Ya, apabila proses seleksi jelas kriteria dan prosesnya, tidak terjadi KKN, dan dapat dipertanggungjawabkan.</t>
  </si>
  <si>
    <t>V.2.d. Foto Pengumuman Lulus Tes
V.2.d. Pengumuman Lulus TKD dgn menggunakan CAT
V.2.d. Pengumuman Lulus TKD di sistem
V.2.d. Srt kpd BKN ttg Seleksi menggunakan CAT
V.2.d. Srt ke BKN ttg Seleksi Penerimaan CPNS
V.2.d. Srt Pelaksanaan TKD menggunakan CAT
V.2.d. Foto pengumuman lulus CAT
V.2.d. Hasil Tes CAT D2-S3
V.2.d. Hasil Tes CAT SMA D3
V.2.d. Pengumuman CAT PFA 2014</t>
  </si>
  <si>
    <t>1. Berkas Rekruitmen CPNS KESDM 2017
2. Seleksi Penerimaan CPNS
3. Mekanisme seleksi CNPNS KESDM online melalui SSCN
4. Pengumuman CPNS KESDM 2017</t>
  </si>
  <si>
    <t>Pengumuman hasil seleksi diinformasikan secara terbuka</t>
  </si>
  <si>
    <t>Ya, apabila Pengumuman hasil seleksi dapat diakses oleh publik dengan mudah</t>
  </si>
  <si>
    <t>V.2.e. Foto Pengumuman Lulus Tes
V.2.e. Pengumuman Lulus TKD dgn CAT
V.2.e. Pengumuman Lulus TKD di Sistem
V.2.e. Foto pengumuman lulus CAT
V.2.e. Hasil Tes CAT D2-S3
V.2.e. Hasil Tes CAT SMA D3
V.2.e.  Pengumuman CAT PFA 2014</t>
  </si>
  <si>
    <t>1. Berkas Rekruitmen CPNS KESDM 2017
2. Seleksi Penerimaan CPNS
3. Pengumuman hasil tiap tahapan seleksi pengadaan CPNS 2017</t>
  </si>
  <si>
    <t>Pengembangan pegawai berbasis kompetensi (1)</t>
  </si>
  <si>
    <t>Telah ada standar kompetensi jabatan</t>
  </si>
  <si>
    <t>Ya, apabila terdapat kebijakan tentang tentang kompetensi jabatan</t>
  </si>
  <si>
    <t>V.3.a. Daftar Hadir Pembahasan Kamus Kompetensi Jabatan
V.3.a. Daftar Hadir Pembahasan Penyusunan Kamus Kompetensi Jabatan 
V.3.a. Program regulasi Standar Kompetensi
V.3.a. Progres Penyusunan Standar Kompetensi jabatan 
V.3.a. Rpermen ESDM Standar Kompetensi Jab Struk Eselon 3 dan 4
V.3.a. Surat Benchmarking Penyusunan Standar Kompetensi jabatan
V.3.a. Surat dan Daftar Hadir Penyusunan Kompetensi 12Mei
V.3.a. Surat Penyempurnaan Uraian Jabatan Struktural KESDM
V.3.a. Undangan Daftar Hadir dan Notulen Pembahasan Kamus Kompetensi 9 Juni 2016
V.3.a. Kep Irjen 1049/2016 ttg Standar Kompetensi Auditor ITJEN KESDM</t>
  </si>
  <si>
    <t>Telah dilakukan asessment pegawai</t>
  </si>
  <si>
    <t>a. Telah dilakukan asessment kepada seluruh pegawai
b. Telah dilakukan asessment kepada sebagian besar pegawai
c. Telah dilakukan asessment kepada sebagian kecil pegawai 
d. Belum dilakukan assessment pegawai</t>
  </si>
  <si>
    <t>V.3.b. Laporan Hasil Assessment -Ditjen Gatrik
V.3.b. Data Assessment KESDM 
V.3.b. Hasil Assessment
V.3.b. Panggilan Assessment Es 3 dan 4
V.3.b. Paparan Hasil Assessment Dalnis &amp; KT ITJEN KESDM
V.3.b. Usul Penjadwalan Kembali Assessment BAGEOL
V.3.b. Assessment Pegawai Balitbang
V.3.b. Assessmen All PPSDMA
V.3.b. Assessment MIGAS
V.3.b. Rekap Job Fit Competence Assessment 2014
V.3.b. Rekap Job Fit Competence Assessment 2015</t>
  </si>
  <si>
    <t>-Upload data terbaru dan list di excel
-Peta kompetensi tiap jabatan</t>
  </si>
  <si>
    <t>Telah diidentifikasi kebutuhan pengembangan kompetensi</t>
  </si>
  <si>
    <t xml:space="preserve">a. Telah diidentifikasi kebutuhan pengembangan kompetensi kepada seluruh pegawai 
b. Telah diidentifikasi kebutuhan pengembangan kompetensi kepada sebagian besar pegawai
c. Telah diidentifikasi kebutuhan pengembangan kompetensi kepada sebagian kecil pegawai 
d. Belum dilakukan identifikasi kebutuhan  pengembangan kompetensi pegawai </t>
  </si>
  <si>
    <t>V.3.c. Competency Development Need Analysis - ITJEN
V.3.c. Road Map Pengembangan Widyaiswara BDTBT
V.3.c. Road Map Pengembangan Widyaiswara PPSDM Aparatur
V.3.c. Road Map Pengembangan Widyaiswara PPSDM Geominerba
V.3.c. Road Map Pengembangan Widyaiswara PPSDM KEBTKE
V.3.c. Road Map Pengembangan Widyaiswara PPSDM Migas</t>
  </si>
  <si>
    <t>1. Road Map Pengembangan SDM Fungsional Inti di Balitbang ESDM
2. Identifikasi Kebutuhan Diklat 2017 - Setjen DEN;
3. Usulan Penyertaan Diklat 2017 - Setjen DEN;
4. Usulan Kebutuhan Diklat 2017 EBTKE
5. Undangan IKD
6. Penetapan Diklat KESDM Tahun 2018</t>
  </si>
  <si>
    <t>Telah disusun rencana pengembangan kompetensi dengan dukungan anggaran yang mencukupi</t>
  </si>
  <si>
    <t>a. Telah disusun rencana pengembangan kompetensi seluruh pegawai dengan dukungan anggaran yang mencukupi 
b.Telah disusun rencana pengembangan kompetensi sebagian besar pegawai dengan dukungan anggaran yang mencukupi 
c. Telah disusun rencana pengembangan kompetensi sebagian kecil pegawai dengan dukungan anggaran yang mencukupi  
d. Belum ada rencana pengembangan kompetensi pegawai</t>
  </si>
  <si>
    <r>
      <t xml:space="preserve">V.3.d. Rencana Pelaksanaan Pendidikan S2 S3 2017-2023
V.3.d. TOR Pengembangan Kompetensi PNS 2016
V.3.d. Road Map Pengembangan Widyaiswara BDTBT
V.3.d. Road Map Pengembangan Widyaiswara PPSDM Aparatur
V.3.d. Road Map Pengembangan Widyaiswara PPSDM Geominerba
V.3.d. Road Map Pengembangan Widyaiswara PPSDM KEBTKE
V.3.d. Road Map Pengembangan Widyaiswara PPSDM Migas
V.3.d. Identifikasi Kebutuhan Diklat 2018- BPSDM
V.3.d. IKD ITJEN 2017
</t>
    </r>
    <r>
      <rPr>
        <sz val="9"/>
        <color rgb="FF7030A0"/>
        <rFont val="Calibri"/>
        <family val="2"/>
      </rPr>
      <t>V.3.d. Identifikasi Kebutuhan Diklat oleh Biro SDM</t>
    </r>
  </si>
  <si>
    <t>1. Jadwal Diklat TA 2018 Bidang Migas
2. Jadwal Diklat TA 2018 Bidang Tambang Bawah Tanah
3. Jadwal Diklat TA 2018 di PPSDM Aparatur
4. USULAN PESERTA DIKLAT TAHUN 2018-DitjenEBTKE 
5. Undangan IKD
6. Penetapan Diklat KESDM Tahun 2018
7. Penetapan Peserta Pelatihan Tahun 2018</t>
  </si>
  <si>
    <t>Telah dilakukan pengembangan pegawai berbasis kompetensi sesuai dengan rencana  dan kebutuhan pengembangan kompetensi</t>
  </si>
  <si>
    <t>a. Telah dilakukan pengembangan berbasis kompetensi kepada seluruh pegawai sesuai dengan rencana  dan kebutuhan pengembangan kompetensi 
b. Telah dilakukan pengembangan berbasis kompetensi kepada sebagian besar pegawai sesuai dengan rencana  dan kebutuhan pengembangan kompetensi 
c. Telah dilakukan pengembangan berbasis kompetensi kepada sebagian kecil pegawai sesuai dengan rencana  dan kebutuhan pengembangan kompetensi  
d. Belum ada pengembangan pegawai berbasis kompetensi</t>
  </si>
  <si>
    <t>V.3.e. Jadwal Diklat 2017
V.3.e. Rekap Diklat per Pegawai 2017 - ITJEN
V.3.e. Rencana Pengembangan Kompetensi Inspektur Ketenagalistrikan
V.3.e. Penetapan Calon Peserta Tugas Belajar Tahun 2017
V.3.e. Rekap Nama Penyertaan Diklat oleh BPSDM Tahun 2017</t>
  </si>
  <si>
    <t>1. Daftar Pegawai BDTBT Peserta Diklat Tahun 2017
2. Penyelenggaraan Diklat Barang dan Jasa
3. Penyelenggaraan Diklat Kepemimpinan Efektif
4. Penyelenggaraan Leader as a Coach
5. Penyelenggaraan Diklat Management of Training
6. Penyelenggaraan Diklat Maturitas SPIP
7. Penyelenggaraan Diklat Pelayanan Prima
8.Penyelenggaraan Diklat Kepemimpinan Tingkat IV
9. Penyelenggaraan Diklat Teknis Pelaksana
10. Penyelenggaraan Diklat Widyaiswara Berjenjang Tingkat Menengah
11. Penyelenggaraan Training Officer Course
12. Penyelenggaran Diklat K3 Tingkat Operator
13. Rekap Laporan Diklat 2017 PPSDM Migas
14. Rekap Laporan Diklat Bulanan Tahun 2017 PPSDM  APARATUR
15. Rekapitulasi Peserta Diklat di lingkungan KESDM TA 2017
16. STEM Akamigas - Pelatihan Peningkatan Motivasi Kinerja
17. Berkas Diklat Badan Geologi
18. Penetapan Peserta Diklat Th 2017
19. Laporan Diklat Inspektur Ketenagalistrikan Ditjen Gatrik
20. Penyelenggaraan Diklat SAKIP di PPSDM Aparatur Tahun 2017
21. Penyelenggaraan Diklat Aparatur Bidang Migas di PPSDM Migas Tahun 2017</t>
  </si>
  <si>
    <t>Telah dilakukan monitoring dan evaluasi pengembangan pegawai berbasis kompetensi secara berkala</t>
  </si>
  <si>
    <t>a. Telah dilakukan monitoring dan evaluasi pengembangan pegawai berbasis kompetensi secara berkala
b. Telah dilakukan monitoring dan evaluasi pengembangan pegawai berbasis kompetensi secara tidak berkala
c. Belum ada monitoring dan evaluasi pengembangan pegawai berbasis kompetensi</t>
  </si>
  <si>
    <r>
      <t xml:space="preserve">V.3.f. Daftar permasalahan Tugas Belajar KESDM
V.3.f. Laporan Tim MonEv Tugas Belajar
V.3.f. Lampiran Laporan MonEv Tugas Belajar
</t>
    </r>
    <r>
      <rPr>
        <sz val="10"/>
        <color rgb="FF7030A0"/>
        <rFont val="Calibri (Body)"/>
      </rPr>
      <t>V.3.f. Monitoring dan Evaluasi Diklat, Rekap Data Diklat, Evaluasi Diklat
V.3.f. Evaluasi Peserta Diklat Bulan Maret dan April 2017 oleh Biro SDM
V.3.f. Evaluasi Performa Pasca Diklat K3 Tambah Bawah Tanah Sulawesi Utara
V.3.f. Evaluasi Diklat oleh Biro SDM Februari 2017
V.3.f. Evaluasi Diklat oleh Biro SDM Maret 2017
V.3.f. Evaluasi Diklat oleh Biro SDM April 2017</t>
    </r>
  </si>
  <si>
    <t>Promosi jabatan dilakukan secara terbuka (6)</t>
  </si>
  <si>
    <t>Kebijakan promosi terbuka telah ditetapkan</t>
  </si>
  <si>
    <t>ya, apabila terdapat kebijakan tentang promosi terbuka dan telah ditetapkan</t>
  </si>
  <si>
    <t>V.4.a. Pengumuman Seleksi Terbuka Pimpinan Tinggi Madya</t>
  </si>
  <si>
    <t>1. Beberapa contoh pengumuman Seleksi Terbuka Jabatan Pimpinan Tinggi Pratama dan Pimpinan Tinggi Madya pada tahun 2017
2. PP Nomor 11 tahun 2017</t>
  </si>
  <si>
    <t>Promosi terbuka pengisian jabatan pimpinan tinggi telah dilaksanakan</t>
  </si>
  <si>
    <t>a. Pengisian jabatan pimpinan tinggi (utama, madya dan pratama) telah dilakukan melalui promosi terbuka secara nasional
b. Pengisian jabatan pimpinan tinggi (utama, madya dan pratama) telah dilakukan melalui promosi terbuka secara terbatas
c. Promosi terbuka jabatan pimpinan tinggi terbatas pada posisi jabatan pimpinan tinggi pratama 
d. Belum ada promosi terbuka jabatan pimpinan tinggi</t>
  </si>
  <si>
    <t xml:space="preserve">s.d.a. </t>
  </si>
  <si>
    <t>pengumuman Seleksi Terbuka Jabatan Pimpinan Tinggi Pratama dan Pimpinan Tinggi Madya pada tahun 2017</t>
  </si>
  <si>
    <t>Promosi terbuka dilakukan secara kompetitif dan obyektif</t>
  </si>
  <si>
    <t>Ya, apabila pelaksanaan promosi dilakukan dengan cara kompetitif dan penilaian dilakukan secara obyektif</t>
  </si>
  <si>
    <t>1. pengumuman Seleksi Terbuka Jabatan Pimpinan Tinggi Pratama dan Pimpinan Tinggi Madya pada tahun 2017
2. Pengumuman penyertaan assessment</t>
  </si>
  <si>
    <t>Promosi terbuka dilakukan oleh panitia seleksi yang independen</t>
  </si>
  <si>
    <t>Ya, apabila telah ditetapkan susunan panitia seleksi yang berasal dari pihak-pihak independen</t>
  </si>
  <si>
    <t>1. pengumuman Seleksi Terbuka Jabatan Pimpinan Tinggi Pratama dan Pimpinan Tinggi Madya pada tahun 2017
2. SK Tim Panitia Seleksi</t>
  </si>
  <si>
    <t>Hasil setiap tahapan seleksi diumumkan secara terbuka</t>
  </si>
  <si>
    <t>Ya, apabila tahapan diumumkan secara terbuka melalui media IT seperti website panitia seleksi dsb</t>
  </si>
  <si>
    <t>V.4.e. Pengumuman No 0009 Tahun 2017
V.4.e. Pengumuman No 0013 Tahun 2017</t>
  </si>
  <si>
    <t>1. pengumuman Seleksi Terbuka Jabatan Pimpinan Tinggi Pratama dan Pimpinan Tinggi Madya pada tahun 2017
2. Pengumuman seleksi administrasi
3. Pengumuman penulisan makalah
4. Pengumuman assessment
5. Pengumuman wawancara</t>
  </si>
  <si>
    <t>Penetapan kinerja individu (2)</t>
  </si>
  <si>
    <t xml:space="preserve"> </t>
  </si>
  <si>
    <t>Penerapan Penetapan kinerja individu</t>
  </si>
  <si>
    <t xml:space="preserve">a. Penerapan penetapan kinerja individu telah dilakukan terhadap seluruh pegawai
b. Penerapan penetapan kinerja individu telah dilakukan terhadap sebagian besar pegawai
c. Penerapan penetapan kinerja individu telah dilakukan terhadap sebagian kecil pegawai
d. Belum ada penerapan penetapan kinerja individu yang telah dilakukan </t>
  </si>
  <si>
    <t>V.5.a. Contoh Penilaian Prestasi kerja Pegawai
V.5.a. Narasi RKO Biro Kepegawaian dan Organisasi Th 2015
V.5.a. Paparan RKH
V.5.a. RKI Kabag Ortala 
V.5.a. Kasubbag Kelembagaan
V.5.a. RKI Yarmmani Pengembangan Jabatan</t>
  </si>
  <si>
    <t xml:space="preserve">Terdapat penilaian kinerja individu yang terkait dengan kinerja organisasi </t>
  </si>
  <si>
    <t>a. Seluruh pegawai telah melakukan penilaian kinerja individu yang terkait dengan kinerja organisasi
b. Sebagian besar pegawai telah melakukan penilaian kinerja individu yang terkait dengan kinerja organisasi
c. Sebagian kecil pegawai telah melakukan penilaian kinerja individu yang terkait dengan kinerja organisasi 
d. Belum ada pegawai yang melakukan penilaian kinerja individu yang terkait dengan kinerja organisasi</t>
  </si>
  <si>
    <t>Ukuran kinerja individu telah memiliki kesesuaian dengan indikator kinerja individu level diatasnya</t>
  </si>
  <si>
    <t>a. Seluruh pegawai telah memiliki ukuran kinerja individu yang sesuai dengan indikator kinerja individu diatasnya
b. Sebagian besar pegawai telah memiliki ukuran kinerja individu yang sesuai dengan indikator kinerja individu diatasnya
c. Sebagian kecil pegawai telah memiliki ukuran kinerja individu yang sesuai dengan indikator kinerja individu diatasnya
d.Seluruh pegawai belum memiliki ukuran kinerja individu yang sesuai dengan indikator kinerja individu diatasnya</t>
  </si>
  <si>
    <t>Pengukuran kinerja individu dilakukan secara periodik</t>
  </si>
  <si>
    <t xml:space="preserve">a. Pengukuran kinerja individu dilakukan secara bulanan
b. Pengukuran kinerja individu dilakukan secara triwulanan
c. Pengukuran kinerja individu dilakukan secara semesteran
d. Pengukuran kinerja individu dilakukan secara tahunan
e. Pengukuran kinerja individu belum dilakukan
</t>
  </si>
  <si>
    <t>Telah dilakukan monitoring dan evaluasi atas pencapaian kinerja individu.</t>
  </si>
  <si>
    <t>a. telah dilakukan monev atas pencapaian kinerja individu secara berkala
b.  telah dilakukan monev atas pencapaian kinerja individu secara tidak berkala
c. Belum ada monev pencapaian kinerja individu</t>
  </si>
  <si>
    <t>V.5.e. Contoh Penilaian Prestasi kerja Pegawai
V.5.e. Narasi RKO Biro Kepegawaian dan Organisasi Th 2015
V.5.e. Paparan RKH
V.5.e. RKI Kabag Ortala 
V.5.e. Kasubbag Kelembagaan
V.5.e. RKI Yarmmani Pengembangan Jabatan
V.5.e. Permen ESDM 27_2015 tentang Tunjangan Kinerja</t>
  </si>
  <si>
    <t>Hasil penilaian kinerja individu telah dijadikan dasar untuk pengembangan karir individu</t>
  </si>
  <si>
    <t>a. Hasil penilaian kinerja individu telah dijadikan dasar untuk pengembangan karir individu terhadap seluruh pegawai
b. Hasil penilaian kinerja individu telah dijadikan dasar untuk pengembangan karir individu terhadap sebagian besar pegawai
c. Hasil penilaian kinerja individu telah dijadikan dasar untuk pengembangan karir individu terhadap sebagian kecil pegawai 
d. Hasil penilaian kinerja individu belum dijadikan dasar untuk pengembangan karir individu terhadap seluruh pegawai</t>
  </si>
  <si>
    <t>V.5.f. Draft Revisi Permen No. 24 Tahun 2014 ttg TUKIN di lingkungan KESDM</t>
  </si>
  <si>
    <t xml:space="preserve">Capaian kinerja individu telah dijadikan dasar untuk pemberian tunjangan kinerja </t>
  </si>
  <si>
    <t>a. Capaian kinerja individu telah dijadikan dasar untuk pemberian tunjangan kinerja kepada seluruh pegawai
b. Capaian kinerja individu telah dijadikan dasar untuk pemberian tunjangan kinerja kepada sebagian besar pegawai
c. Capaian kinerja individu telah dijadikan dasar untuk pemberian tunjangan kinerja kepada sebagian kecil pegawai 
d. Capaian kinerja individu belum dijadikan dasar untuk pemberian tunjangan kinerja kepada seluruh pegawai</t>
  </si>
  <si>
    <t>D</t>
  </si>
  <si>
    <t>V.5.g. Kepmen ESDM No 5986 K TH 2016 ttg ICKO
V.5.g. Permen ESDM 27 Th 2015 ttg Tunjangan Kinerja
V.5.g. Permen ESDM No 21 Tahun 2014 ttg Pemberian Tunjangan Kinerja bagi PNS di lingkungan KESDM
V.5.g. Rpermen ttg Perubahan Kedua Permen ESDM No 21 Tahun 2014</t>
  </si>
  <si>
    <t>Daftar Kekurangan Tukin (?)
2.  RPermen tentang Perubahan Kedua Permen 21 th 2014 tentang Tunjangan Kinerja</t>
  </si>
  <si>
    <t>Penegakan aturan disiplin/kode etik/kode perilaku pegawai (1)</t>
  </si>
  <si>
    <t xml:space="preserve"> Aturan disiplin/kode etik/kode perilaku instansi telah ditetapkan</t>
  </si>
  <si>
    <t>ya, apabila terdapat kebijakan tentang disiplin/kode etik/kode perilaku</t>
  </si>
  <si>
    <t>V.6.a. Permen ESDM 13 2011 ttg Kode Etik</t>
  </si>
  <si>
    <t xml:space="preserve"> Aturan disiplin/kode etik/kode perilaku instansi telah diimplementasikan</t>
  </si>
  <si>
    <t>a. Aturan disiplin/kode etik/kode perilaku instansi telah diimplementasikan kepada seluruh unit organisasi
b. Aturan disiplin/kode etik/kode perilaku instansi telah diimplementasikan kepada sebagian besar unit organisasi
c. Aturan disiplin/kode etik/kode perilaku instansi telah diimplementasikan kepada sebagian kecil unit organisasi
d. Aturan disiplin/kode etik/kode perilaku instansi belum diimplementasikan kepada seluruh unit organisasi</t>
  </si>
  <si>
    <t>V.6.b. SiMANDIS</t>
  </si>
  <si>
    <t>Adanya monitoring dan evaluasi atas pelaksanaan aturan disiplin/kode etik/kode perilaku instansi</t>
  </si>
  <si>
    <t xml:space="preserve">a. Adanya monev atas pelaksanaan aturan disiplin/kode etik/kode perilaku instansi secara berkala
b. Adanya monev atas pelaksanaan aturan disiplin/kode etik/kode perilaku instansi tidak berkala
c. Belum ada monev atas pelaksanaan aturan disiplin/kode etik/kode perilaku instansi </t>
  </si>
  <si>
    <r>
      <t xml:space="preserve">Adanya pemberian sanksi dan imbalan </t>
    </r>
    <r>
      <rPr>
        <sz val="9"/>
        <color rgb="FF000000"/>
        <rFont val="Calibri"/>
        <family val="2"/>
      </rPr>
      <t>(</t>
    </r>
    <r>
      <rPr>
        <i/>
        <sz val="9"/>
        <color rgb="FF000000"/>
        <rFont val="Calibri"/>
        <family val="2"/>
      </rPr>
      <t>reward</t>
    </r>
    <r>
      <rPr>
        <sz val="9"/>
        <color rgb="FF000000"/>
        <rFont val="Calibri"/>
        <family val="2"/>
      </rPr>
      <t>)</t>
    </r>
  </si>
  <si>
    <t>a. Adanya pemberian sanksi dan imbalan (reward) kepada seluruh unit organisasi
b. Adanya pemberian sanksi dan imbalan (reward) kepada sebagian besar unit organisasi
c. Adanya pemberian sanksi dan imbalan (reward) kepada sebagian kecil unit organisasi
d. Belum ada pemberian sanksi dan imbalan (reward) kepada unit organisasi</t>
  </si>
  <si>
    <t>V.6.d. SK Hukuman Disiplin
V.6.d. SK Kabandiklat ttg Pedoman Penghargaan PNS Badiklat 
V.6.d. SK Kenaikan Pangkat
V.6.d. SK Penghargaan Dharma Karya
V.6.d. SK Penghargaan SLKS
V.6.d. Draft Kep Dirjen Pedoman Pemberian Penghargaan Pegawai Teladan EBTKE
V.6.d. Foto PNS Teladan PNS BPSDM 2016
V.6.d. KepIrjen 862.K Juknis Pemberian Penghargaan Bidang Pengawasan</t>
  </si>
  <si>
    <t>Pelaksanaan evaluasi jabatan (1)</t>
  </si>
  <si>
    <t>Informasi faktor jabatan telah disusun</t>
  </si>
  <si>
    <t>Ya, apabila terdapat dokumen tentang penyusunan Faktor Jabatan</t>
  </si>
  <si>
    <t>V.7.a. Notdin Validasi Hasil Evajab 2014
V.7.a. Validasi Hasil Evajab 2014</t>
  </si>
  <si>
    <t>1. Informasi Jabatan di lingkungan Setjen DEN
2. Informasi Jabatan di Lingkungan Ditjen Gatrik</t>
  </si>
  <si>
    <t>Peta jabatan telah ditetapkan</t>
  </si>
  <si>
    <t>a. Seluruh unit organisasi telah menetapkan peta jabatan
b. Sebagian besar unit organisasi telah menetapkan peta jabatan
c. Sebagian kecil unit organisasi telah menetapkan peta jabatan
d. Seluruh unit organisasi belum menetapkan peta jabatan</t>
  </si>
  <si>
    <t xml:space="preserve">V.7.b. Permen ESDM NO 11 Th 2015 ttg Peta Jabatan dan Informasi Jabatan
</t>
  </si>
  <si>
    <t>1. Evaluasi Peta Jabatan Setjen DEN;
2. Draft Peta Jabatan Setjen DEN;
3. Informasi Jabatan di lingkungan Setjen DEN;
4. Peta Jabatan KESDM</t>
  </si>
  <si>
    <t>Kelas jabatan telah ditetapkan</t>
  </si>
  <si>
    <t>a. Seluruh unit organisasi telah menetapkan kelas  jabatan
b. Sebagian besar unit organisasi telah menetapkan kelas jabatan
c. Sebagian kecil unit organisasi telah menetapkan kelas jabatan
d. Seluruh unit organisasi belum menetapkan kelas  jabatan</t>
  </si>
  <si>
    <t>V.7.c. Permen ESDM No 26 Th 2014 ttg Kelas Jabatan</t>
  </si>
  <si>
    <t>1. Permen ESDM 26 Tahun 2014</t>
  </si>
  <si>
    <t>8.</t>
  </si>
  <si>
    <t>Sistem Informasi Kepegawaian (1)</t>
  </si>
  <si>
    <t>Sistem informasi kepegawaian telah dibangun sesuai kebutuhan</t>
  </si>
  <si>
    <t>Ya, apabila terdapat sistem informasi yang dibangun sesuai dengan kebutuhan</t>
  </si>
  <si>
    <t>V.8.a. Permen ESDM ttg Pengelolaan SISDOKTAH
V.8.a. Permen ESDM ttg SIKAP
V.8.a. Permen ESDM ttg SIPEG
V.8.a. Printscreen SIPEG</t>
  </si>
  <si>
    <t>Sistem informasi kepegawaian dapat diakses oleh pegawai</t>
  </si>
  <si>
    <t>Ya, apabila pegawai dapat mengakses sistem informasi kepegawaian</t>
  </si>
  <si>
    <t>V.8.b. Printscreen Sistem Informasi Kepegawaian
V.8.b. Surat Pemberian Pasword SIPEG</t>
  </si>
  <si>
    <t>1. Data Badan Geologi
2. Capture SIPEG</t>
  </si>
  <si>
    <t>Sistem informasi kepegawaian terus dimutakhirkan</t>
  </si>
  <si>
    <t>a. Seluruh unit organisasi  terus memutakhirkan Sistem Informasi Kepegawaian
b. Sebagian besar unit organisasi  terus memutakhirkan Sistrm Informasi Kepegawaian
c. Sebagian kecil unit organisasi  terus memutakhirkan Sistem Informasi Kepegawaian
d. Seluruh unit organsiasi belum memutakhirkan Sistem Informasi Kepegawaian</t>
  </si>
  <si>
    <t>V.8.c. Kelengkapan Kegiatan Sosialisasi dan Rekon SIPEG 2013
V.8.c. Printscreen SIPEG
V.8.c. Tahapan Uploading SISDOKTAH
V.8.c. TOR SIPEG 2016
V.8.c. Laporan Pengembangan SIPEG 2016
V.8.c.  Print Log Update SIPEG</t>
  </si>
  <si>
    <t xml:space="preserve">1. Integrasi SIPEG
</t>
  </si>
  <si>
    <t>Sistem informasi kepegawaian digunakan sebagai pendukung pengambilan kebijakan manajemen SDM</t>
  </si>
  <si>
    <t>Ya, apabila sistem informasi kepegawaian digunakan sebagai pendukung pengambilan kebijakan manajemen SDM</t>
  </si>
  <si>
    <t>1. Capture SIPEG</t>
  </si>
  <si>
    <t>VI.</t>
  </si>
  <si>
    <t>PENGUATAN AKUNTABILITAS (6)</t>
  </si>
  <si>
    <t>Keterlibatan pimpinan (2)</t>
  </si>
  <si>
    <t>Apakah pimpinan terlibat secara langsung pada saat penyusunan Renstra</t>
  </si>
  <si>
    <t>a. Seluruh pimpinan terlibat secara langsung pada saat penyusunan Renstra
b. Sebagian besar pimpinan terlibat secara langsung pada saat penyusunan Renstra
c. Sebagian kecil pimpinan terlibat secara langsung pada saat penyusunan Renstra
d. Seluruh pimpinan belum terlibat secara langsung pada saat penyusunan Renstra</t>
  </si>
  <si>
    <t>VI.1.a. Raker KESDM 2016
VI.1.a. Dokumentasi Renstra Puncak 2014
VI.1.a. Laporan Rapat Renstra 2014
VI.1.a. Surat Permintaan Renstra
VI.1.a. Undangan rakor Renstra
VI.1.a. LAKIP</t>
  </si>
  <si>
    <t>Apakah pimpinan terlibat secara langsung pada saat penyusunan Penetapan Kinerja</t>
  </si>
  <si>
    <t>a. Seluruh pimpinan terlibat secara langsung pada saat penyusunan Penetapan Kinerja
b. Sebagian besar pimpinan terlibat secara langsung pada saat penyusunan Penetapan Kinerja
c. Sebagian kecil pimpinan terlibat secara langsung pada saat penyusunan Penetapan Kinerja
d. Seluruh pimpinan belum terlibat secara langsung pada saat penyusunan Penetapan Kinerja</t>
  </si>
  <si>
    <r>
      <t xml:space="preserve">VI.1.b. Perjanjian Kinerja 
VI.1.b. Pembahasan usulan Rencana Kerja 2016 Eselon II SatKer
VI.1.b. Penyampaian Perjanjian Kinerja 2017
VI.1.b. Surat Permintaan Perjanjian Kinerja
VI.1.b. Und Rakor Peny Rencana Strategis KESDM 2015-2019
Vi.1.b. Format Perjanjian Kinerja 2016
</t>
    </r>
    <r>
      <rPr>
        <sz val="9"/>
        <color rgb="FF7030A0"/>
        <rFont val="Calibri"/>
        <family val="2"/>
      </rPr>
      <t>VI.1.b. Pembahasan Revisi IKU KESDM (Undangan, Daftar Hadir, Dokumentasi, Notulen)</t>
    </r>
  </si>
  <si>
    <t>Apakah pimpinan memantau pencapaian kinerja secara berkala</t>
  </si>
  <si>
    <t>a. Seluruh pimpinan memantau pencapaian kinerja secara berkala
b. Sebagian besar pimpinan memantau pencapaian kinerja secara berkala
c. Sebagian kecil pimpinan memantau pencapaian kinerja secara berkala
d. Seluruh pimpinan belum memantau pencapaian kinerja secara berkala</t>
  </si>
  <si>
    <t>VI.1.c. One on One Meeting Penyusunan RenJa TA 2016
VI.1.c. Penyampaian Lap Kinerja KESDM TA 2015 ke Unit Es I
VI.1.c. Laporan Kinerja Juli 2016
VI.1.c. Pemantauan Kinerja April 2016
VI.1.c. Und Reviu dan Finalisasi Lakip Feb 2016
VI.1.c. LAKIP TA 2015, Dok Renja dan Perjanjian Kerja 2016
VI.1.c. Laporan Triwulan Januari 2016
VI.1.c. Surat Permintaan Capaian Kinerja Sep 2016
VI.1.c. Diskusi Panel Pencapaian B.09 2016
VI.1.c. Hasil Reviu laporan Kinerja KESDM 2015
VI.1.c. Reviu Penyerapan Anggaran dan Pengadaan Barjas Triwulan I 2016
VI.1.c. Lap Capaian Kinerja Triwulan I 2016 Setjen DEN
VI.1.c. screencapture e-kinerja ESDM
VI.1.c. screencapture e-monev bappenas</t>
  </si>
  <si>
    <t>Pengelolaan Akuntabilitas Kinerja (4)</t>
  </si>
  <si>
    <t>Apakah terdapat upaya peningkatan kapasitas SDM yang menangani akuntabilitas kinerja</t>
  </si>
  <si>
    <t>a. Seluruh unit organisasi berupaya meningkatkan kapasitas SDM yang menangani akuntabilitas kinerja
b. Sebagian besar unit organisasi berupaya meningkatkan kapasitas SDM yang menangani akuntabilitas kinerja
c. Sebagian kecil unit organisasi berupaya meningkatkan kapasitas SDM yang menangani akuntabilitas kinerja
d. Seluruh unit organisasi belum berupaya meningkatkan kapasitas SDM yang menangani akuntabilitas kinerja</t>
  </si>
  <si>
    <t>VI.I.d. Kegiatan PKS Sosialisasi SAKIP di ITJEN (Undangan, Daftar Hadir, Materi)
VI.1.d. Kegiatan Diklat LAKIP KESDM (undangan, daftar hadir, materi, laporan)</t>
  </si>
  <si>
    <t>Apakah pedoman akuntabilitas kinerja telah disusun</t>
  </si>
  <si>
    <t xml:space="preserve">Ya, apabila terdapat dokumen pedoman akuntabilitas kinerja </t>
  </si>
  <si>
    <t>VI.2.b. Permen ESDM No 17/2016 ttg Petunjuk Pelaksanaan Evaluasi atas Implementasi SAKIP di lingkungan KESDM</t>
  </si>
  <si>
    <t>1. Permen ESDM No 17 Tahun 2016 tentang Petunjuk Pelaksanaan Evaluasi Atas Implementasi Sistem Akuntabilitas Kinerja Instansi Pemerintah Di Lingkungan KESDM
2. SOP Penyusunan LAKIP KESDM</t>
  </si>
  <si>
    <t>Sistem Pengukuran Kinerja telah dirancang berbasis elektronik</t>
  </si>
  <si>
    <t>a. Sistem Pengukuran Kinerja berbasis elektronik sudah terimplementasi dan terintegrasi  
b. Sistem Pengukuran Kinerja berbasis elektronik sudah terimplementasi tapi belum terintegrasi
c. Sistem Pengukuran Kinerja berbasis elektronik dalam pengembangan tp belum implementasi
d. Belum ada Sistem Pengukuran Kinerja berbasis elektronik</t>
  </si>
  <si>
    <t>VI.2.c. E-Kinerja tampilan Web</t>
  </si>
  <si>
    <t>1. Sistem Akuntabilitas berbasis web pada e-kinerja.esdm.go.id</t>
  </si>
  <si>
    <t>Sistem Pengukuran Kinerja dapat diakses oleh seluruh unit</t>
  </si>
  <si>
    <t>a. Sistem Pengukuran Kinerja dapat diakses oleh seluruh unit organisasi
b. Sistem Pengukuran Kinerja dapat diakses oleh sebagian besar organisasi
c. Sistem Pengukuran Kinerja dapat diakses oleh sebagian kecil organisasi
d. Sistem pengukuran kinerja belum dapat diakses oleh unit organisasi</t>
  </si>
  <si>
    <t>1. Username dari masing-masing Eselon I</t>
  </si>
  <si>
    <t>Pemutakhiran data kinerja dilakukan secara berkala</t>
  </si>
  <si>
    <t xml:space="preserve">a. Pemutakhiran data kinerja dilakukan secara bulanan
b. Pemutakhiran data kinerja dilakukan secara triwulanan
c. Pemutakhiran data kinerja dilakukan secara semesteran
d. Pemutakhiran data kinerja dilakukan secara tahunan
e. Pemutakhiran data kinerja belum dilakukan
</t>
  </si>
  <si>
    <r>
      <t xml:space="preserve">VI.2.e. Laporan Kinerja BALITBANG Triwulan I 2017
VI.2.e. Laporan Kinerja BPSDM
VI.2.e. Laporan Kinerja SETJEN DEN 2016
VI.2.e. Laporan Kinerja ITJEN
</t>
    </r>
    <r>
      <rPr>
        <sz val="9"/>
        <color rgb="FF7030A0"/>
        <rFont val="Calibri"/>
        <family val="2"/>
      </rPr>
      <t>VI.2.e. Screencapture e-monev Ditjen Migas
VI.2.e. Kewajiban Laporan Triwulan</t>
    </r>
  </si>
  <si>
    <t>VII.</t>
  </si>
  <si>
    <t xml:space="preserve">PENGUATAN PENGAWASAN (12) </t>
  </si>
  <si>
    <t>Gratifikasi (1,5)</t>
  </si>
  <si>
    <t>Telah terdapat kebijakan penanganan gratifikasi</t>
  </si>
  <si>
    <t>Ya, apabila telah ditetapkan kebijakan tentang penanganan gratifikasi</t>
  </si>
  <si>
    <t>VII.1.a. Permen ESDM 37 Tahun 2014 ttg Penanganan Gratifikasi
VII.1.a. Kep Irjen 123.K Tahun 2016 ttg Juknis Pengelolaan Laporan Gratifikasi</t>
  </si>
  <si>
    <t>1. Permen ESDM 37 Tahun 2014 Pengendalian Gratifikasi
2. Kep Irjen 123.K Thn 2016 - JUKNIS PENGELOLAAN LAPORAN GRATIFIKASI</t>
  </si>
  <si>
    <r>
      <t xml:space="preserve">Telah dilakukan </t>
    </r>
    <r>
      <rPr>
        <i/>
        <sz val="11"/>
        <rFont val="Calibri"/>
        <family val="2"/>
      </rPr>
      <t xml:space="preserve">public campaign </t>
    </r>
  </si>
  <si>
    <t xml:space="preserve">a. Public campaign telah dilakukan secara berkala
b. Public campaign dilakukan tidak secara berkala
c. Belum dilakukan public campaign </t>
  </si>
  <si>
    <t xml:space="preserve">VII.1.b. Laporan Hasil Sosialisasi Gratifikasi pada Minerba
VII.1.b. Lap Sosialisasi Gratifikasi dan WBS pd Badan geologi
VII.1.b. Lap Sosialisasi Gratifikasi dan WBS pd Balitbang ESDM
VII.1.b. Lap Sosialisasi Gratifikasi dan WBS pd DITJEN EBTKE
VII.1.b. Lap Sosialisasi TIPIKOR dan Gratifikasi  pd ITJEN 
VII.1.b. Lap Sosialisasi TIPIKOR dan Gratifikasi  pd BADAN DIKLAT
VII.1.b. Lap Sosialisasi WBS pd BPH Migas </t>
  </si>
  <si>
    <t>1. Laporan Hasil Sosialisasi Gratifikasi pada Minerba
2. Lap Sosialisasi Gratifikasi dan WBS pd Badan geologi
3. Lap Sosialisasi Gratifikasi dan WBS pd Balitbang ESDM
4. Lap Sosialisasi Gratifikasi dan WBS pd DITJEN EBTKE
5. Lap Sosialisasi TIPIKOR dan Gratifikasi pd ITJEN 
6. Lap Sosialisasi TIPIKOR dan Gratifikasi pd BADAN DIKLAT
7. Lap Sosialisasi WBS pd BPH Migas
8. Lap Sosialisasi Gratifikasi, Benturan Kepentingan, dan Monev Pembangunan ZI Menuju WBK WBBM pada unit Eselon II di Lingkungan Kementerian ESDM 21 April 2017
9. Lap Sosialisasi Gratifikasi, Benturan Kepentingan, dan Monitoring dan Evaluasi Pembangunan ZI Menuju WBK WBBM pada unit Eselon II di Lingkungan Kementerian ESDM 28 April 2017
10. TTD Inspektur V pada Lap Sosialisasi Gratifikasi, Benturan Kepentingan, dan Monitoring dan Evaluasi Pembangunan ZI Menuju WBK WBBM pada unit Eselon II di Lingkungan Kementerian ESDM 28 April 2017
11. Dokumentasi Acara Sosialisasi Gratifikasi, Benturan Kepentingan, dan Evaluasi Penilaian ZI menuju WBK WBBM di Lingkungan KESDM 28 April 2017
12. Dokumentasi Acara Sosialisasi Gratifikasi Tahun 2017
13. Banner Anti Korupsi Ditjen Ketenagalistrikan
14. Banner Anti Korupsi Ditjen Migas
15. Banner Anti Korupsi Itjen ESDM
16. Banner Anti Korupsi Balitbang
17. Banner Anti Korupsi Badan Geologi
18. Banner Anti Korupsi Ditjen Minerba
19. Banner Anti Korupsi Setjen
20. Banner Anti Korupsi BPSDM
21. Banner Anti Korupsi Ditjen EBTKE
22. Banner Anti Korupsi Sekten DEN</t>
  </si>
  <si>
    <t>Penanganan gratifikasi telah diimplementasikan</t>
  </si>
  <si>
    <t>Ya, apabila UPG melaporkan secara berkala tentang praktik gratifikasi</t>
  </si>
  <si>
    <t>VII.1.c. Laporan Gratifikasi Semester II 2016
VII.1.c. Laporan Tim Monitoring pengendalian Gratifikasi 2015</t>
  </si>
  <si>
    <t>Telah dilakukan evaluasi atas kebijakan penanganan gratifikasi</t>
  </si>
  <si>
    <t>Ya, apabila terdapat evaluasi atas kebijakan penanganan gratifikasi</t>
  </si>
  <si>
    <r>
      <t xml:space="preserve">VII.1.d. Laporan Tim Monitoring pengendalian Gratifikasi 2015
VII.1.d. Hasil Pendampingan Pengembangan Sistem Pelaporan Gratifikasi dan Konsultasi Online KESDM 2016
VII.1.d. Undangan Rapat Gratifikasi dengan KPK
</t>
    </r>
    <r>
      <rPr>
        <sz val="11"/>
        <color rgb="FF7030A0"/>
        <rFont val="Calibri"/>
        <family val="2"/>
      </rPr>
      <t>VII.1.d. Laporan Sosialisasi Gratifikasi, Benturan Kepentingan, dan Monitoring Evaluasi Pembangunan ZI Menuju WBK WBBM  pada unit Eselon II di lingkungan KESDM 2017
VII.1.d. TTD Inspektur V pada  Laporan Sosialisasi Gratifikasi, Benturan Kepentingan, dan Monitoring Evaluasi Pembangunan ZI Menuju WBK WBBM  pada unit Eselon II di lingkungan KESDM 2017
VII.1.d. Dokumentasi Acara Sosialisasi Gratifikasi, Sosialisasi Benturan Kepentingan dan  Evaluasi Penilaian ZI menuju WBK WBBM di Lingkungan Kementerian Energi dan Sumber Daya Mineral. Bandung 28 April 2017
VII.1.d Laporan Sosialisasi Gratifikasi, Sosialisasi Benturan Kepentingan dan Penilaian Zona Integritas di lingkungan KESDM 21 April 2017</t>
    </r>
  </si>
  <si>
    <t xml:space="preserve">1. Laporan Tim Monitoring Pengendalian Gratifikasi Tahun 2015
2. Laporan Gratifikasi Semester II Tahun 2016
3. Hasil Pendampingan Pengembangan Sistem Pelaporan Gratifikasi dan Konsultasi Online KESDM 2016
4. Laporan Gratifikasi Februari 2017
5. Nota Dinas Pelaporan Gratifikasi Februari 2017
6. Tindak Lanjut Hasil Evaluasi Lap Gratifikasi UPG KESDM (Und. Rapat)
7. Laporan Tim Monitoring dan Koordinasi Pelaksanaan Pengendalian Gratifikasi Semester I Tahun 2017
8. Nota Dinas Lap. Gratifikasi Semester I Tahun 2017
9. Laporan Gratifikasi Semester 1 2017
10. Laporan Tim Monitoring dan Koordinasi Pelaksanaan Pengendalian Gratifikasi Semester II Tahun 2017
11. Laporan Tim Monitoring Pengendalian Gratifikasi Tahun 2017 - Cover
12. Laporan Tim Monitoring Pengendalian Gratifikasi Tahun 2017 - Kata Pengantar
13. Laporan Tim Monitoring Pengendalian Gratifikasi Tahun 2017 - Isi Laporan
</t>
  </si>
  <si>
    <t xml:space="preserve">Hasil evaluasi atas penanganan gratifikasi telah ditindaklanjuti </t>
  </si>
  <si>
    <t xml:space="preserve">Ya, apabila terdapat laporan tindak lanjut </t>
  </si>
  <si>
    <t xml:space="preserve">1. Laporan Tim Monitoring Pengendalian Gratifikasi Tahun 2015
2. Laporan Gratifikasi Semester II Tahun 2016
3. Hasil Pendampingan Pengembangan Sistem Pelaporan Gratifikasi dan Konsultasi Online KESDM 2016
4. Laporan Gratifikasi Februari 2017
5. Nota Dinas Pelaporan Gratifikasi Februari 2017
6. Tindak Lanjut Hasil Evaluasi Lap Gratifikasi UPG KESDM (Und. Rapat)
7. Laporan Tim Monitoring dan Koordinasi Pelaksanaan Pengendalian Gratifikasi Semester I Tahun 2017
8. Nota Dinas Lap. Gratifikasi Semester I Tahun 2017
9. Laporan Gratifikasi Semester 1 2017
10. Laporan Tim Monitoring dan Koordinasi Pelaksanaan Pengendalian Gratifikasi Semester II Tahun 2017
11. Laporan Tim Monitoring Pengendalian Gratifikasi Tahun 2017 - Cover
12. Laporan Tim Monitoring Pengendalian Gratifikasi Tahun 2017 - Kata Pengantar
13. Laporan Tim Monitoring Pengendalian Gratifikasi Tahun 2017 - Isi Laporan
14. Admin Gratifikasi Online 1
15. Admin Gratifikasi Online 2
16. Penetapan Gratifikasi Menteri
17. Screenshot Email UPG
</t>
  </si>
  <si>
    <t>Penerapan SPIP (1,5)</t>
  </si>
  <si>
    <t>Telah terdapat peraturan Pimpinan organisasi tentang SPIP</t>
  </si>
  <si>
    <t>Ya, apabila ada peraturan pimpinan organisasi tentang SPIP</t>
  </si>
  <si>
    <t>VII.2.a. Data dukung SPIP - Setjen DEN
VII.2.a. SK Tim SPIP KESDM
VII.2.a. Permen ESDM No 17 Th 2011 ttg SPIP
VII.2.a. Risk Register Ditjen Migas
VII.2.a. Kep Irjen 1080 Thn 2016 ttg Penilaian Maturitas SPIP
VII.2.a. Satgas SPIP Setjen DEN
VII.2.a. KepIrjen 1080 Tahun 2016 ttg Penilaian Maturitas SPIP KESDM
VII.2.a. SK Tim Pelaksanan SPIP PPSDM Migas
VII.2.a. SK Pengangkatan SPI STEM AKAMIGAS</t>
  </si>
  <si>
    <t>Telah dibangun lingkungan pengendalian</t>
  </si>
  <si>
    <t>a. Seluruh organisasi telah membangun lingkungan pengendalian
b. Sebagian organisasi telah membangun lingkungan pengendalian
c. Seluruh organisasi belum membangunan lingkungan pengendalian</t>
  </si>
  <si>
    <t>VII.2.b. Desain penyelenggaraan APIP
VII.2.b. Lap Pemantauan SPIP Ditjen EBTKE
VII.2.b. Lap Pemantauan SPIP Ditjen Migas
VII.2.b. Lap Pemantauan SPIP Pusdiklat Geologi
VII.2.b. Lap Pemantauan SPIP Pusdiklat Minerba
VII.2.b. Lap Pemantauan SPIP Badan Geologi
VII.2.b. Lap Pemantauan SPIP Itjen</t>
  </si>
  <si>
    <r>
      <t xml:space="preserve">1. Kode Etik KESDM - Permen ESDM No. 13 Tahun 2011
2. Monev Penerapan Disiplin dan Kode Etik
3. Tim Monev Pelaksanaan SPIP di Lingkungan KESDM Tahun 2016
4. Lap. Hasil </t>
    </r>
    <r>
      <rPr>
        <i/>
        <sz val="9"/>
        <rFont val="Calibri"/>
        <family val="2"/>
      </rPr>
      <t>Quality Assurance</t>
    </r>
    <r>
      <rPr>
        <sz val="9"/>
        <color rgb="FF000000"/>
        <rFont val="Calibri"/>
        <family val="2"/>
      </rPr>
      <t xml:space="preserve"> BPKP atas Penilaian Tingkat Maturitas SPIP KESDM Tahun 2016
5. Daftar Hadir Pembentukan Satgas SPIP dan RB
6. SK Tim Reviu Maturitas SPIP di Lingkungan KESDM Tahun 2018
7. Laporan Hasil Validasi BPKP atas Penilaian Maturitas SPIP 2017
8. Penerapan SPIP dan Lingkungan Pengendalian Setjen Kementerian ESDM
9. Penerapan SPIP dan Lingkungan Pengendalian Ditjen Minyak dan Gas Bumi
10. Penerapan SPIP dan Lingkungan Pengendalian Ditjen Ketenagalistrikan
11. Penerapan SPIP dan Lingkungan Pengendalian Ditjen Mineral dan Batubara
12. Penerapan SPIP dan Lingkungan Pengendalian Ditjen EBTKE
13. Penerapan SPIP dan Lingkungan Pengendalian Itjen Kementerian ESDM
14. Penerapan SPIP dan Lingkungan Pengendalian Badan Geologi
15. Penerapan SPIP dan Lingkungan Pengendalian Badan Litbang ESDM
16. Penerapan SPIP dan Lingkungan Pengendalian BPSDM ESDM
17. Penerapan SPIP dan Lingkungan Pengendalian BPH Migas
18. Penerapan SPIP dan Lingkungan Pengendalian Setjen Dewan Energi Nasional
19. Pengendalian Intern atas Pelaporan Keuangan (PIPK) Tingkat UAPA - Identifikasi Risiko, RTP, dan Pengujian Efektivitas Pengendalian</t>
    </r>
  </si>
  <si>
    <t>Telah dilakukan penilaian risiko atas organisasi</t>
  </si>
  <si>
    <t xml:space="preserve">a. Seluruh organisasi telah melaksanakan penilaian risiko 
b. Sebagian besar organisasi telah melaksanakan penilaian risiko 
c. Sebagian kecil organisasi telah melaksanakan penilaian risiko 
d. Seluruh organisasi belum melaksanakan penilaian risiko </t>
  </si>
  <si>
    <t xml:space="preserve">VII.2.c. Peta Resiko Ditjen Migas
VII.2.c. Risk Register PUSDATIN
VII.2.c. Risk Register Ditjen Gatrik
VII.2.c. Peta Risiko Balitbang
VII.2.c. Peta Resiko ITJEN
VII.2.c. Peta Resiko SETJEN
VII.2.c. Peta Resiko Ditjen EBTKE
VII.2.c. Peta Resiko Badan Geologi
VII.2.c. Risk Register PPSDM KEBTKE
VII.2.c. Risk Register BPSDM
VII.2.c. Laporan Hasil Quality Assurance atas Penilaian Tingkat Maturitas SPIP pada KESDM Tahun 2016
VII.2.c Penilaian Resiko di lingkungan Itjen KESDM
</t>
  </si>
  <si>
    <r>
      <t xml:space="preserve">1. Identifikasi dan Penilaian Risiko Setjen Kementerian ESDM
2. Identifikasi dan Penilaian RIsiko Ditjen Minyak dan Gas Bumi
3. Identifikasi dan Penilaian RIsiko Ditjen Ketenagalistrikan
4. Identifikasi dan Penilaian RIsiko Ditjen Mineral dan Batubara
5. Identifikasi dan Penilaian RIsiko Ditjen EBTKE
6. Identifikasi dan Penilaian RIsiko Itjen Kementerian ESDM
7. Identifikasi dan Penilaian RIsiko Badan Geologi
8. Identifikasi dan Penilaian RIsiko Badan Litbang ESDM
9. Identifikasi dan Penilaian RIsiko BPSDM ESDM
10. Identifikasi dan Penilaian RIsiko BPH Migas
11. Identifikasi dan Penilaian RIsiko Setjen Dewan Energi Nasional
12. Lap. Hasil </t>
    </r>
    <r>
      <rPr>
        <i/>
        <sz val="9"/>
        <rFont val="Calibri"/>
        <family val="2"/>
      </rPr>
      <t>Quality Assurance</t>
    </r>
    <r>
      <rPr>
        <sz val="9"/>
        <color rgb="FF000000"/>
        <rFont val="Calibri"/>
        <family val="2"/>
      </rPr>
      <t xml:space="preserve"> BPKP atas Penilaian Tingkat Maturitas SPIP KESDM Tahun 2016
13. Laporan Hasil Validasi BPKP atas Penilaian Maturitas SPIP 2017
14. Pengendalian Intern atas Pelaporan Keuangan (PIPK) Tingkat UAPA - Identifikasi Risiko, RTP, dan Pengujian Efektivitas Pengendalian</t>
    </r>
  </si>
  <si>
    <t>Telah dilakukan kegiatan pengendalian untuk meminimalisir risiko yang telah diidentifikasi</t>
  </si>
  <si>
    <t>a. Seluruh organisasi telah melakukan kegiatan pengendalian untuk meminimalisir risiko yang telah diidentifikasi
b. Sebagian besar organisasi telah melakukan kegiatan pengendalian untuk meminimalisir risiko yang telah diidentifikasi
c. Sebagian kecil organisasi telah melakukan kegiatan pengendalian untuk meminimalisir risiko yang telah diidentifikasi
d. Seluruh organisasi belum melakukan kegiatan pengendalian untuk meminimalisir risiko yang telah diidentifikasi</t>
  </si>
  <si>
    <t>VII.2.d. Rapat SPIP Ditjen Gatrik
VII.2.d. Risk Register Ditjen Gatrik
VII.2.d. Desain Penyelenggaraan SPIP
VII.2.d. Lap Sosialisasi dan Asistensi SPIP PPGL
VII.2.d. Lap Pemantauan SPIP EBTKE
VII.2.d. Lap Pemantauan SPIP Ditjen Migas
VII.2.d. Lap Pemantauan SPIP Pusdiklat Geologi
VII.2.d. Lap Pemantauan SPIP Pusdiklat Minerba
VII.2.d. Lap SPIP ITJEN
VII.2.d. Risk Register Ditjen Migas
VII.2.d. Risk Register PUSDATIN
VII.2.d. Sosialisasi dan Asistensi SPIP pd Puslitbang Minerba
VII.2.d. Laporan SPIP Badan Geologi
VII.2.d. Notulensi SPIP PPPGL
VII.2.d. Lap SPIP Tata Kelola PNBP Balitbang
VII.2.d. Risk Register Pusdiklat KEBTKE
VII.2.d. Risk Register BPSDM
VII.2.d. Laporan SPIP Setjen DEN</t>
  </si>
  <si>
    <t>SPI telah diinformasikan dan dikomunikasikan kepada seluruh pihak terkait</t>
  </si>
  <si>
    <t xml:space="preserve">a. SPI telah diinformasikan dan dikomunikasikan kepada seluruh pihak terkait
b. SPI telah diinformasikan dan dikomunikasikan kepada sebagian besar pihak terkait 
c. SPI telah diinformasikan dan dikomunikasikan kepada sebagian kecil pihak terkait
d. Belum ada pihak terkait yang mendapatkan informasi dan komunikasi mengenai SPI
</t>
  </si>
  <si>
    <t xml:space="preserve">VII.2.e. Dashboard PNBP &amp; Sistem Pengelolaan PNBP KESDM
VII.2.e. Desain Penyelenggaraan SPIP
VII.2.e. Lap Sosialisasi dan Asistensi SPIP Puslitbang Geologi Kelautan
VII.2.e. Lap SPIP ITJEN
VII.2.e. Sosialiasi dan Asistensi SPIP pd Puslitbang Minerba
</t>
  </si>
  <si>
    <t xml:space="preserve">1. Hasil Evaluasi SPIP
2. Dashboard PNBP _ Sistem Pengelolaan PNBP KESDM
3. Desain Penyelenggaraan SPIP
4. Lap Sosialisasi dan Asistensi SPIP Puslitbang Geologi Kelautan
5. Laporan SPIP pada Itjen KESDM
6. SK Pengangkatan SPI STEM AKAMIGAS
7. SK Tim Pelaksana SPIP_PPSDM Migas
8. Sosialisasi dan Asistensi SPIP pd Puslitbang Minerba
9. Hasil Evaluasi SPIP Ditjen Gatrik telah diinformasikan kepada pihak terkait
10. SK Satgas SPIP BPH Migas 2017
11. SK Satgas SPIP Setjen 2017
12. SK Satgas SPIP Balitbang 2017
13. SK Satgas SPIP DEN 2017
14. SK Satgas SPIP Ditjen Migas 2017
15. SK Satgas SPIP Itjen 2017
16. SK Satgas SPIP DJK 2017
17. SK Satgas SPIP Badan Geologi 2017
18. SK Satgas SPIP BPSDM 2017
19. SK Satgas SPIP Ditjen EBTKE 2017
20. SK Satgas SPIP Ditjen Minerba 2017
</t>
  </si>
  <si>
    <t>Telah dilakukan pemantauan pengendalian intern</t>
  </si>
  <si>
    <t xml:space="preserve">a. Sistem pengendalian intern dimonitoring dan evaluasi secara berkala 
b. Sistem pengendalian intern dimonitoring dan evaluasi tidak secara berkala
c. Belum ada monitoring dan evaluasi terhadap  sistem pengendalian intern </t>
  </si>
  <si>
    <t>VII.2.f. SK Satgas SPIP Ditjen Gatrik
VII.2.f. Laporan Pemantauan SPIP EBTKE
VII.2.f. Laporan Pemantauan SPIP Ditjen Migas
VII.2.f. Laporan Pemantauan SPIP Pusdiklat Geologi
VII.2.f. Laporan Pemantauan SPIP Pusdiklat Minerba
VII.2.f. Laporan SPIP pada ITJEN KESDM
VII.2.f. Tim Monev Pelaksanaan SPIP Lingkungan KESDM 2016
VII.2.f. Lap Penilaian Maturitas SPIP 2016 pd SetJen, Minerba, ITJEN
VII.2.f. Laporan Satuan Pengawas Internal LEMIGAS</t>
  </si>
  <si>
    <t>Pengaduan Masyarakat (2)</t>
  </si>
  <si>
    <t>Telah disusun kebijakan pengaduan masyarakat</t>
  </si>
  <si>
    <t>Ya, apabila telah ditetapkan kebijakan tentang penanganan pengaduan</t>
  </si>
  <si>
    <t>VII.3.a. Permen ESDM 40 Th 2015 ttg Pengaduan Masyarakat
VII.3.a. Kep Irjen 865 ttg Juknis TL Dumas Berkadar Pengawasan
VII.3.a. Kep Dirjen Minerba ttg Pedoman Penanganan Laporan Pengaduan Masyarakat 
VII.3.a. SOP Call Center (Pengaduan Masyarakat) DItjen MIGAS</t>
  </si>
  <si>
    <t>Penanganan pengaduan masyrakat telah diimplementasikan</t>
  </si>
  <si>
    <t>a. Seluruh unit organisasi mengimplementasikan penanganan pengaduan masyarakat
b. Sebagian besar unit organisasi mengimplementasikan penanganan pengaduan masyarakat
c. Sebagian kecil unit organisasi mengimplementasikan penanganan pengaduan masyrakat
d. Seluruh unit organisasi belum mengimplementasikan penanganan pengaduan masyarakat</t>
  </si>
  <si>
    <t>VII.3.b. Lap MonEv DUMAS berkadar Pengawasan KESDM 2015
VII.3.b. Lap MonEv DUMAS Berkadar Pengawasan 2016
VII.3.b. Rekap Dumas MINERBA
VII.3.b. Laporan Berkala Pelaksanaan PPID dan LAPOR 2016</t>
  </si>
  <si>
    <t xml:space="preserve">Hasil penanganan pengaduan masyarakat telah ditindaklanjuti </t>
  </si>
  <si>
    <t>a. Seluruh hasil penanganan pengaduan masyarakat ditindaklanjuti
b. Sebagian besar Hasil penanganan pengaduan masyarakat ditindaklanjuti
c. Sebagian kecil Hasil penanganan pengaduan masyarakat ditindaklanjuti
d. Seluruh hasil penanganan pengaduan masyarakat belum ditindaklanjuti</t>
  </si>
  <si>
    <t>VII.3.c. Laporan Hasil Tindak Lanjut DUMAS
VII.3.c. Lap MonEv DUMAS Berkadar Pengawasan 2016
VII.3.c. Lap Hasil TL DUMAS Ditjen Gatrik
VII.3.c. Lap ADTT terkait DUMAS pada STEM AKAMIGAS
VII.3.c. Lap Hasil Audit atas DUMAS pd Badan Geologi
VII.3.c. Tindak Lanjut DUMAS Tekmira
VII.3.c. Tindak Lanjut DUMAS MINERBA</t>
  </si>
  <si>
    <t>1. Tindak Lanjut DUMAS Tekmira
2. TL DUMAS MINERBA
3. Rekap Permohonan Informas (KIP) 2016
4. REKAP PELAYANAN PENGADUAN VIA LAPOR KSP 2016
5. Lap Hasil Tindak Lanjut DUMAS
6. Lap Monev DUMAS berkadar Pengawasan 2016
7. SP 379 Lap Hasil TL Dumas Ditjen Gatrik
8. SP 904 ADTT terkait DUMAS pada STEM AKAMIGAS
9. SP 975 Lap Hasil Audit atas DUMAS pada Badan Geologi
10. Tabel Monev Dumas Berkadar Pengawasan Semester I Tahun 2017
11. Laporan Rekap Layanan Aspirasi dan Dumas Online
12. Undangan TL Aspirasi &amp; Dumas KESDM
13. TL Aspirasi dan Dumas KESDM
14. Tindak Lanjut Monev Dumas dan WBS 2017
15. Rekapitulasi Tindak Lanjut Pengaduan Masyarakat Ditjen Migas Tahun 2017 (blm ada File)
16. Laporan Rekapitulasi Pengaduan Masyarakat dan Respon Pengaduan Masyarakat melalui Website di lingkungan Ditjen EBTKE
17. Rekapitulasi Pengaduan Masyarakat lingkup Ditjen Gatrik 2017</t>
  </si>
  <si>
    <t>Telah dilakukan evaluasi atas penanganan pengaduan masyarakat</t>
  </si>
  <si>
    <t>a. Penanganan pengaduan masyarakat dimonitoring dan evaluasi secara berkala 
b. Penanganan pengaduan masyarakat dimonitoring dan evaluasi tidak secara berkala
c. Penanganan pengaduan masyarakat belum di monitoring dan evaluasi</t>
  </si>
  <si>
    <t>VII.3.d. Lap Tim MonEv DUMAS Berkadar Pengawasan 2016
VII.3.d. Lap Tim MonEv DUMAS Berkadar Pengawasan 2015
VII.3.d. Laporan Akhir Pengaduan Konsumen Ditjen Gatrik
VII.3.d. Laporan Berkala Pelaksanaan PPID dan LAPOR 2016
VII.3.d. Evaluasi Pengaduan Konsumen Ketenagalistrikan Tahun 2016
VII.3.d. Evaluasi Penanganan Pengaduan Masyarakat - DITJEN MIGAS</t>
  </si>
  <si>
    <t>1. Lap Monev DUMAS berkadar Pengawasan 2016
2. Lap Tim Monev Pengelolaan DUMAS Berkadar Pengawasan di Lingkungan KESDM 2015
3. Laporan Akhir Pengaduan Konsumen - Ditjen Gatrik
4. Laporan Berkala Pelaksanaan PPID dan Lapor 2016
5. Tabel Monev Dumas Berkadar Pengawasan Semester I Tahun 2017
6. Laporan Monev WBS dan DUMAS s.d. Desember 2017
7. Cover - Lap. Monitoring dan Evaluasi WBS dan DUMAS 2017
8. Daftar Isi - Lap. Monitoring dan Evaluasi WBS dan DUMAS 2017
9. Isi - Lap. Monitoring dan Evaluasi WBS dan DUMAS 2017
10. Laporan Evaluasi Pengaduan Listrik Ditjen Gatrik 2017
Tambahan : Laporan monev dan tindak lanjut  Dumas 2017 masing-masing unit (+poin e)</t>
  </si>
  <si>
    <t xml:space="preserve">Hasil evaluasi atas penanganan pengaduan masyarakat telah ditindaklanjuti </t>
  </si>
  <si>
    <t>Ya, apabila terdapat laporan hasil evaluasi atas tindak lanjut penanganan pengaduan masyarakat</t>
  </si>
  <si>
    <t>Tidak</t>
  </si>
  <si>
    <t>VII.3.e. Evaluasi Pengaduan Konsumen Ketenagalistrikan Tahun 2016</t>
  </si>
  <si>
    <t>1. Lap Monev DUMAS berkadar Pengawasan 2016
2. Lap Tim Monev Pengelolaan DUMAS Berkadar Pengawasan di Lingkungan KESDM 2015
3. Laporan Akhir Pengaduan Konsumen - Ditjen Gatrik
4. Laporan Berkala Pelaksanaan PPID dan Lapor 2016
5. Tabel Monev Dumas Berkadar Pengawasan Semester I Tahun 2017
6. Laporan Monev WBS dan DUMAS s.d. Desember 2017
7. Cover - Lap. Monitoring dan Evaluasi WBS dan DUMAS 2017
8. Daftar Isi - Lap. Monitoring dan Evaluasi WBS dan DUMAS 2017
9. Isi - Lap. Monitoring dan Evaluasi WBS dan DUMAS 2017
10. Undangan TL Aspirasi &amp; Dumas KESDM
11. TL Aspirasi dan Dumas KESDM
12. Tindak Lanjut Monev Dumas dan WBS 2017
13. Laporan Evaluasi Pengaduan Listrik Ditjen Gatrik 2017</t>
  </si>
  <si>
    <t>Whistle-Blowing System (1,5)</t>
  </si>
  <si>
    <r>
      <t xml:space="preserve">Telah terdapat </t>
    </r>
    <r>
      <rPr>
        <i/>
        <sz val="9"/>
        <color rgb="FF000000"/>
        <rFont val="Calibri"/>
        <family val="2"/>
      </rPr>
      <t>Whistle Blowing System</t>
    </r>
  </si>
  <si>
    <t>Ya, apabila terdapat kebijakan tentang Whistle Blowing System</t>
  </si>
  <si>
    <t>VII.4.a. Permen ESDM 25 Th 2014 ttg Sistem Penanganan Pengaduan Internal thdp Dugaan TIPIKOR KESDM
VII.4.a. Tampilan website WBS
VII.4.a. KepMen 2735 Th 2015 ttg Tim Pengelola Pengaduan Whistleblower TIPIKOR</t>
  </si>
  <si>
    <r>
      <t xml:space="preserve">1. KepMen 2735 K Th 2015 - Tim Pengelola Pengaduan </t>
    </r>
    <r>
      <rPr>
        <i/>
        <sz val="9"/>
        <rFont val="Calibri"/>
        <family val="2"/>
      </rPr>
      <t>Whistleblower</t>
    </r>
    <r>
      <rPr>
        <sz val="9"/>
        <color rgb="FF000000"/>
        <rFont val="Calibri"/>
        <family val="2"/>
      </rPr>
      <t xml:space="preserve"> Tindak Pidana Korupsi
2. Permen ESDM 25 2014 tentang Sistem Penanganan Pengaduan Internal terhadap Dugaan TIPIKOR KESDM
3. www.wbs.esdm.go.id
4. Tampilan Website WBS</t>
    </r>
  </si>
  <si>
    <r>
      <rPr>
        <i/>
        <sz val="9"/>
        <color rgb="FF000000"/>
        <rFont val="Calibri"/>
        <family val="2"/>
      </rPr>
      <t xml:space="preserve">Whistle Blowing System </t>
    </r>
    <r>
      <rPr>
        <sz val="9"/>
        <color rgb="FF000000"/>
        <rFont val="Calibri"/>
        <family val="2"/>
      </rPr>
      <t>telah disosialisasikan</t>
    </r>
  </si>
  <si>
    <t>a. Whistle blowing system disosialisasikan ke seluruh organisasi
b. Whistle blowing system disosialisasikan ke sebagian besar organisasi
c. Whistle blowing system disosialisasikan ke sebagian kecil organisasi 
d. Whistle blowing system belum disosialisasikan ke seluruh organisasi</t>
  </si>
  <si>
    <t>VII.4.b. Dokumentasi Sosialisasi WBS
VII.4.b. Laporan Pelaksanaan WBS 2015</t>
  </si>
  <si>
    <r>
      <rPr>
        <i/>
        <sz val="9"/>
        <color rgb="FF000000"/>
        <rFont val="Calibri"/>
        <family val="2"/>
      </rPr>
      <t xml:space="preserve">Whistle Blowing System </t>
    </r>
    <r>
      <rPr>
        <sz val="9"/>
        <color rgb="FF000000"/>
        <rFont val="Calibri"/>
        <family val="2"/>
      </rPr>
      <t>telah diimplementasikan</t>
    </r>
  </si>
  <si>
    <t>Ya, apabila kebijakan whistle blowing system telah diimplementasikan</t>
  </si>
  <si>
    <t>VII.4.c. Laporan Pelaksanaan WBS 2015
VII.4.c. www.wbs.esdm.go.id</t>
  </si>
  <si>
    <t xml:space="preserve">1. www.wbs.esdm.go.id
2. Tampilan Website WBS
3. Laporan dan Evaluasi Pelaksanaan WBS 2015
4. Laporan Monitoring dan Evaluasi WBS 2016
5. Laporan Monev WBS per Desember 2017
6. Cover - Laporan Monitoring dan Evaluasi WBS 2017
7. Daftar Isi - Laporan Monitoring dan Evaluasi WBS 2017
8. Isi - Laporan Monitoring dan Evaluasi WBS 2017
9. Laporan Pertemuan dengan LPSK
10. Laporan Aksi PPK B12 2017
11. TL Monev Dumas dan WBS 2017
12. Surat Penyesuaian Fitur WBS
13. Link WBS dalam web Ditjen Gatrik
</t>
  </si>
  <si>
    <r>
      <t xml:space="preserve">Telah dilakukan evaluasi atas </t>
    </r>
    <r>
      <rPr>
        <i/>
        <sz val="9"/>
        <color rgb="FF000000"/>
        <rFont val="Calibri"/>
        <family val="2"/>
      </rPr>
      <t>Whistle Blowing System</t>
    </r>
  </si>
  <si>
    <t xml:space="preserve">a. Whistle Blowing System dimonitoring dan evaluasi secara berkala
b. Whistle Blowing System dimonitoring dan evaluasi tidak secara berkala
c. Belum ada monitoring dan evaluasi Whistle Blowing System </t>
  </si>
  <si>
    <t>VII.4.d. Laporan Pelaksanaan WBS 2015
VII.4.d. Laporan Tim MonEv WBS 2016
VII.4.d. Laporan WBS KESDM Triwulan I 2017</t>
  </si>
  <si>
    <t>1. Laporan dan Evaluasi Pelaksanaan WBS 2015
2. Laporan Monitoring dan Evaluasi WBS 2016
3. Laporan Monev WBS per Desember 2017
4. Cover - Laporan Monitoring dan Evaluasi WBS 2017
5. Daftar Isi - Laporan Monitoring dan Evaluasi WBS 2017
6. Isi - Laporan Monitoring dan Evaluasi WBS 2017</t>
  </si>
  <si>
    <r>
      <t xml:space="preserve">Hasil evaluasi atas </t>
    </r>
    <r>
      <rPr>
        <i/>
        <sz val="9"/>
        <color rgb="FF000000"/>
        <rFont val="Calibri"/>
        <family val="2"/>
      </rPr>
      <t xml:space="preserve">Whistle Blowing System </t>
    </r>
    <r>
      <rPr>
        <sz val="9"/>
        <color rgb="FF000000"/>
        <rFont val="Calibri"/>
        <family val="2"/>
      </rPr>
      <t xml:space="preserve">telah ditindaklanjuti </t>
    </r>
  </si>
  <si>
    <t>a. Seluruh Hasil evaluasi atas Whistle Blowing System telah ditindaklanjuti
b. Sebagian besar Hasil evaluasi atas Whistle Blowing System telah ditindaklanjuti
c. Sebagian kecil Hasil evaluasi atas Whistle Blowing System telah ditindaklanjuti
d.  Seluruh Hasil evaluasi atas Whistle Blowing System belum ditindaklanjuti</t>
  </si>
  <si>
    <t xml:space="preserve">1. Laporan dan Evaluasi Pelaksanaan WBS 2015
2. Laporan Monitoring dan Evaluasi WBS 2016
3. Laporan Monev WBS per Desember 2017
4. Cover - Laporan Monitoring dan Evaluasi WBS 2017
5. Daftar Isi - Laporan Monitoring dan Evaluasi WBS 2017
6. Isi - Laporan Monitoring dan Evaluasi WBS 2017
7. Laporan Pertemuan dengan LPSK
8. Laporan Aksi PPK B12 2017
9. TL Monev Dumas dan WBS 2017
10. Surat Penyesuaian Fitur WBS
</t>
  </si>
  <si>
    <t>Penanganan Benturan Kepentingan (1,5)</t>
  </si>
  <si>
    <t>Telah terdapat Penanganan Benturan Kepentingan</t>
  </si>
  <si>
    <t>Ya, apabila terdapat peraturan/kebijakan Penanganan Benturan Kepentingan</t>
  </si>
  <si>
    <t>VII.5.a. Permen ESDM 13 Th 2011 ttg Kode Etik KESDM 
VII.5.a. Permen ESDM 46 Th 2016 Pedoman Penanganan Benturan Kepentingan
VII.5.a. Penanganan Benturan Kepentingan di lingkungan KESDM (penyerahan buku Permen ESDM 46 Th 2016 Pedoman Penanganan Benturan Kepentingan)</t>
  </si>
  <si>
    <t>1. Kode Etik KESDM - Permen ESDM No. 13 Tahun 2011
2. Permen ESDM Nomor 46 Tahun 2016 - Pedoman Penanganan Benturan Kepentingan
3. Kode Etik PNS, PPNS dan Inspektur Migas
4. Kode Etik Ditjen Ketenagalistrikan
5. Kode Etik PNS Direktorat Jenderal Mineral dan Batubara</t>
  </si>
  <si>
    <t>Penanganan Benturan Kepentingan telah disosialisasikan</t>
  </si>
  <si>
    <t>a. Penanganan Benturan Kepentingan disosialiasikan ke seluruh unit organisasi 
b.  Penanganan Benturan Kepentingan disosialiasikan ke sebagian besar unit organisasi
c.  Penanganan Benturan Kepentingan disosialiasikan ke sebagian kecil unit organisasi
d.  Penanganan Benturan Kepentingan belum disosialiasikan ke seluruh unit organisasi</t>
  </si>
  <si>
    <r>
      <t xml:space="preserve">VII.5.b. Sosialisasi Gratifikasi, Sosilisasi Benturan kepentingan, dan Evaluasi Penilaian WBK/WBBM di lingkungan KESDM 28 April 2017 (Undangan, daftar hadir, materi, laporan)
</t>
    </r>
    <r>
      <rPr>
        <sz val="10"/>
        <color rgb="FF7030A0"/>
        <rFont val="Calibri (Body)"/>
      </rPr>
      <t>VII.5.b Laporan Sosialisasi Gratifikasi, Sosialisasi Benturan Kepentingan dan Penilaian Zona Integritas di lingkungan KESDM 21 April 2017</t>
    </r>
    <r>
      <rPr>
        <sz val="9"/>
        <color rgb="FF000000"/>
        <rFont val="Calibri"/>
        <family val="2"/>
      </rPr>
      <t xml:space="preserve">
</t>
    </r>
  </si>
  <si>
    <t>Penanganan Benturan Kepentingan telah diimplementasikan</t>
  </si>
  <si>
    <t>Ya, apabila Penanganan Benturan Kepentingan telah diimplementasikan</t>
  </si>
  <si>
    <t>VII.5.c. Laporan Evaluasi Atas Potensi Benturan Kepentingan di lingkungan Itjen KESDM 2017
VII.5.c. Identifikasi Potensi Benturan Kepentingan Itjen KESDM</t>
  </si>
  <si>
    <t xml:space="preserve">1. Monev dan Identifikasi Benturan Kepentingan di Lingkungan Kementerian ESDM
2. Monev dan Identifikasi Benturan Kepentingan Setjen Kementerian ESDM
3. Monev dan Identifikasi Benturan Kepentingan Ditjen Minyak dan Gas Bumi
4. Monev dan Identifikasi Benturan Kepentingan Ditjen Ketenagalistrikan
5. Identifikasi Potensi Benturan Kepentingan Ditjen Gatrik
6. Monev dan Identifikasi Benturan Kepentingan Ditjen Mineral dan Batubara
7. Monev dan Identifikasi Benturan Kepentingan Ditjen EBTKE
8. Monev dan Identifikasi Benturan Kepentingan Badan Geologi
9. Monev dan Identifikasi Benturan Kepentingan Badan Litbang ESDM
10. Monev dan Identifikasi Benturan Kepentingan BPSDM ESDM
11. Monev dan Identifikasi Benturan Kepentingan BPH Migas
12. Identifikasi Potensi Benturan Kepentingan BPH Migas
13. Monev dan Identifikasi Benturan Kepentingan Setjen Dewan Energi Nasional
14. Pendampingan atas Identifikasi Penanganan Benturan Kepentingan Itjen KESDM
15. Pedoman Penanganan Benturan Kepentingan PPSDM KEBTKE Tahun 2017
16. Identifikasi Potensi Benturan Kepentingan PPSDM KEBTKE
17. Monev Penerapan Disiplin dan Kode Etik
18. Pendampingan Penanganan Benturan Kepentingan Kementerian ESDM
19. Pendampingan Penanganan Benturan Kepentingan di BPSDM ESDM
20. Permohonan Pendampingan Penanganan Benturan Kepentingan Ditjen Migas
21. Permohonan Narsum Penanganan Benturan Kepentingan BPH Migas
Tambahan : SC Edaran Biro SDM, serta berita pelantikan
</t>
  </si>
  <si>
    <t>Telah dilakukan evaluasi atas Penanganan Benturan Kepentingan</t>
  </si>
  <si>
    <t>a. Penanganan Benturan Kepentingan dimonitoring dan evaluasi secara berkala
b. Penanganan Benturan Kepentingan dimonitoring dan evaluasi tidak secara berkala
c. Penanganan Benturan Kepentingan belum di monitoring dan evaluasi</t>
  </si>
  <si>
    <t>1. Laporan Monitoring dan Evaluasi Penanganan Benturan Kepentingan di Lingkungan Kementerian ESDM
2. Laporan Monitoring dan Evaluasi Penanganan Benturan Kepentingan Setjen Kementerian ESDM
3. Laporan Monitoring dan Evaluasi Penanganan Benturan Kepentingan Ditjen Minyak dan Gas Bumi
4. Laporan Monitoring dan Evaluasi Penanganan Benturan Kepentingan Ditjen Ketenagalistrikan
5. Laporan Monitoring dan Evaluasi Penanganan Benturan Kepentingan Ditjen Mineral dan Batubara
6. Laporan Monitoring dan Evaluasi Penanganan Benturan Kepentingan Ditjen EBTKE
7. Laporan Monitoring dan Evaluasi Penanganan Benturan Kepentingan Badan Geologi
8. Laporan Monitoring dan Evaluasi Penanganan Benturan Kepentingan Badan Litbang ESDM
9. Laporan Monitoring dan Evaluasi Penanganan Benturan Kepentingan BPSDM ESDM
10. Laporan Monitoring dan Evaluasi Penanganan Benturan Kepentingan BPH Migas
11. Laporan Monitoring dan Evaluasi Penanganan Benturan Kepentingan Setjen Dewan Energi Nasional
12. Lap. Pendampingan atas Identifikasi Penanganan Benturan Kepentingan Itjen KESDM</t>
  </si>
  <si>
    <t>Hasil evaluasi atas Penanganan Benturan Kepentingan telah ditindaklanjuti</t>
  </si>
  <si>
    <r>
      <t xml:space="preserve">a. Seluruh Hasil evaluasi atas Penanganan Benturan Kepentingan telah ditindaklanjuti
b. Sebagian besar Hasil evaluasi atas Penanganan Benturan Kepentingan telah ditindaklanjuti
c. Sebagian kecil </t>
    </r>
    <r>
      <rPr>
        <sz val="9"/>
        <color rgb="FF000000"/>
        <rFont val="Calibri"/>
        <family val="2"/>
      </rPr>
      <t>Hasil evaluasi atas Penanganan Benturan Kepentingan telah ditindaklanjuti</t>
    </r>
    <r>
      <rPr>
        <sz val="9"/>
        <color rgb="FF000000"/>
        <rFont val="Calibri"/>
        <family val="2"/>
      </rPr>
      <t xml:space="preserve">
d. Seluruh Hasil evaluasi atas Penanganan Benturan Kepentingan belum ditindaklanjuti</t>
    </r>
  </si>
  <si>
    <t xml:space="preserve">1. Laporan Monitoring dan Evaluasi Penanganan Benturan Kepentingan di Lingkungan Kementerian ESDM
2. Laporan Monitoring dan Evaluasi Penanganan Benturan Kepentingan Setjen Kementerian ESDM
3. Laporan Monitoring dan Evaluasi Penanganan Benturan Kepentingan Ditjen Minyak dan Gas Bumi
4. Laporan Monitoring dan Evaluasi Penanganan Benturan Kepentingan Ditjen Ketenagalistrikan
5. Laporan Monitoring dan Evaluasi Penanganan Benturan Kepentingan Ditjen Mineral dan Batubara
6. Laporan Monitoring dan Evaluasi Penanganan Benturan Kepentingan Ditjen EBTKE
7. Laporan Monitoring dan Evaluasi Penanganan Benturan Kepentingan Badan Geologi
8. Laporan Monitoring dan Evaluasi Penanganan Benturan Kepentingan Badan Litbang ESDM
9. Laporan Monitoring dan Evaluasi Penanganan Benturan Kepentingan BPSDM ESDM
10. Laporan Monitoring dan Evaluasi Penanganan Benturan Kepentingan BPH Migas
11. Laporan Monitoring dan Evaluasi Penanganan Benturan Kepentingan Setjen Dewan Energi Nasional
12. Lap. Pendampingan atas Identifikasi Penanganan Benturan Kepentingan Itjen KESDM
13. Undangan Rapat Penempatan Pegawai yang memiliki Hubungan Kekeluargaan
14. Keputusan Irjen ESDM tentang Penempatan Pegawai Tahun 2017
15. SK Mutasi Ibu Erlien Kasubbag Kepegawaian
16. SK Mutasi Ibu Widya Pratiwi Kasubbag Rumah Tangga
17. SK Mutasi ibu Silver Aisyah
18. SK Mutasi Ibu Erni Silver Ria Evalina
19. SK Mutasi Pak Abd Mupid
</t>
  </si>
  <si>
    <t>Pembangunan Zona Integritas (2,5)</t>
  </si>
  <si>
    <t>Telah dilakukan pencanangan zona integritas</t>
  </si>
  <si>
    <t>Ya, apabila terdapat Dokumen Pencanangan Zona Integritas ditandatangani sesuai ketentuan</t>
  </si>
  <si>
    <t>VII.6.a. Perancangan Zona Integritas menuju wilayah bebas korupsi</t>
  </si>
  <si>
    <t xml:space="preserve">1. Pencanangan Zona Integritas Menuju Wilayah Bebas Korupsi Di Lingkungan Kementerian ESDM
2. SK Tim Kerja Percepatan Pembentukan ZI PPSDM KEBTKE
3. Undangan &amp; Notulen Rapat Pembentukan Tim Kerja ZI PPSDM KEBTKE
4. SK Tim ZI Puslitbang tekMIRA
5. Nodin Permintaan Usulan Tim Kerja Puslitbang tekMIRA
6. SK Tim ZI Dir. Panas Bumi
7. Nodin Penyampaian SK Tim ZI Dir. Panas Bumi
8. Pembentukan Tim Kerja Percepatan Pembangunan ZI PPSDM Aparatur
9. SK Tim ZI PATGTL 2016
10. SK Tim ZI PATGTL 2017
</t>
  </si>
  <si>
    <t>Telah ditetapkan unit yang akan dikembangkan menjadi zona integritas</t>
  </si>
  <si>
    <t>Ya, apabila ada Surat Keputusan Tentang unit yang ditetapkan</t>
  </si>
  <si>
    <t>VII.6.b. Kep Irjen Penetapan unit yang akan diusulkan ZI menuju WBK WBBM</t>
  </si>
  <si>
    <t>1. Kep Irjen Penetapan unit yang diusulkan ZI menuju WBK</t>
  </si>
  <si>
    <t>Telah dilakukan pembangunan zona integritas</t>
  </si>
  <si>
    <t>a. Pembangunan zona integritas dilakukan secara intensif
b. Pembangunan zona integritas dilakikan tidak secara intensif
c. Belum ada pembangunan zona integritas</t>
  </si>
  <si>
    <r>
      <t xml:space="preserve">VII.6.c. Dokumen langkah-langkah percepatan ZI
VII.6.c. Laporan hasil Asistensi ZI pd Ditteklingk Migas 2016
VII.6.c. Laporan hasil Asistensi ZI pd PAG 2016
VII.6.c. Laporan hasil Asistensi ZI pd Pusdiklat Geologi 2016
 VII.6.c. Laporan hasil Asistensi ZI pd Pusdiklat KEBTKE 2016
VII.6.c. Laporan hasil Asistensi ZI pd Pusdiklat Minerba 2016
</t>
    </r>
    <r>
      <rPr>
        <sz val="9"/>
        <color rgb="FF00B050"/>
        <rFont val="Calibri (Body)"/>
      </rPr>
      <t>VII.6.c. LHP Hasil Monitoring Pembangunan ZI menuju WBK/WBBM pd PPSDMA, Puslitbang Tekmira, PSDAT. PPSDM EBTKE</t>
    </r>
    <r>
      <rPr>
        <sz val="9"/>
        <rFont val="Calibri"/>
        <family val="2"/>
      </rPr>
      <t xml:space="preserve">
VII.6.c. Laporan hasil Asistensi ZI pd Puslitbangtek Minerba 2016
VII.6.c. Foto Pelaksanaan ZI di Badan Geologi
</t>
    </r>
    <r>
      <rPr>
        <sz val="9"/>
        <color rgb="FF7030A0"/>
        <rFont val="Calibri"/>
        <family val="2"/>
      </rPr>
      <t>VII.6.c. Laporan Hasil Monitoring Pembangunan ZI pada Direktorat Pembinaan dan Pengusahaan Batubara Ditjen Minerba 2017
VII.6.c. Laporan Hasil Monitoring Pembangunan ZI pada Pusat Air Tanah dan Geologi Tata Lingkungan Badan Geologi 2017
VII.6.c. Laporan Hasil Monitoring Pembangunan ZI pada Pusat Pengembangan Sumber Daya Manusia Aparatur 2016- 2017
VII.6.c. Laporan Hasil Monitoring Pembangunan ZI pada Pusat Pengembangan Sumber Daya Manusia Ketenagalistrikan, Energi Baru, Terbarukan dan Konservasi Energi 2016- 2017
VII.6.c. Laporan Hasil Monitoring Pembangunan ZI pada Direktorat Panas Bumi 2017
VII.6.c. Laporan Hasil Monitoring Pembangunan ZI pada Puslitbang Tekmira 2017</t>
    </r>
  </si>
  <si>
    <t xml:space="preserve">1. Dokumen Langkah-Langkah Percepatan ZI di Lingkungan KESDM
2. Penunjukan Agen Perubahan di Lingkungan Itjen KESDM 2016
3. Laporan Sosialisasi Gratifikasi, Sosialisasi Benturan Kepentingan dan Penilaian Zona Integritas - 21 April 2017
4. Paparan Monitoring Pembangunan ZI di Lingkungan KESDM - 28 April 2017
5. Laporan Sosialisasi Gratifikasi, Benturan Kepentingan, dan Monev Pembangunan ZI Menuju WBK WBBM - 28 April 2017
6. TTD Inspektur V pada Laporan Sosialisasi Gratifikasi, Sosialisasi Benturan Kepentingan dan Penilaian ZI - 28 April 2017
7. Dokumentasi Acara Sosialisasi Gratifikasi, Benturan Kepentingan, dan Evaluasi Penilaian ZI - 28 April 2017
8. Foto Pelaksanaan Pembangunan ZI pada Badan Geologi
9. Undangan Penjelasan oleh KemenPAN-RB dalam Pembangunan ZI
10. Undangan Pembahasan Usulan Unit WBK WBBM 2017
11. Penilaian TPI (Tim Penilai Internal) WBK WBBM
12. Undangan Tindak Lanjut PMPRB dan WBK WBBM
13. Pembangunan ZI pada PPSDM KEBTKE
14. Pembangunan ZI pada Dir. Panas Bumi
15. Pembangunan ZI pada PPSDM Aparatur
16. Laporan Monev Internal ZI pada PPSDM Aparatur
17. Lap. Tindak Lanjut Monev ZI pada PPSDM Aparatur
18. Pembangunan ZI pada Puslitbang tekMIRA
19. Sosialisasi Pembangunan ZI pada Puslitbang tekMIRA
20. Laporan Monev Internal ZI pada Puslitbang tekMIRA
21. Pembangunan ZI pada PATGTL
22. Sosialisasi Pembangunan ZI pada PATGTL
23. Laporan Monev Internal ZI pada PATGTL
24. Lap. Tindak Lanjut Monev ZI pada PATGTL
25. Asistensi Pembangunan ZI oleh Itjen KESDM - 2016
26. Monitoring Pembangunan ZI - Mei 2017
27. Monitoring Pembangunan ZI - Agustus 2017
</t>
  </si>
  <si>
    <t>Telah dilakukan evaluasi atas zona integritas yang telah ditentukan</t>
  </si>
  <si>
    <t>a.Zona integritas yang telah ditentukan dimonitoring dan evaluasi secara berkala
b. Zona integritas yang telah ditentukan dimonitoring dan evaluasi tidak secara berkala
c. Zona integritas yang telah ditentukan belum di monitoring dan evaluasi</t>
  </si>
  <si>
    <r>
      <t xml:space="preserve">s.d.a.
</t>
    </r>
    <r>
      <rPr>
        <sz val="11"/>
        <color rgb="FF7030A0"/>
        <rFont val="Calibri"/>
        <family val="2"/>
      </rPr>
      <t>VII.6.d. Laporan Sosialisasi Gratifikasi, Benturan Kepentingan, dan Monitoring Evaluasi Pembangunan ZI Menuju WBK WBBM  pada unit Eselon II di lingkungan KESDM 2017
VII.6.d. TTD Inspektur V pada  Laporan Sosialisasi Gratifikasi, Benturan Kepentingan, dan Monitoring Evaluasi Pembangunan ZI Menuju WBK WBBM  pada unit Eselon II di lingkungan KESDM 2017
VII.6.d Paparan Progres Capaian ZI menuju WBK WBBM Puslitbang Tekmira, 28 April 2017
VII.6.d. Dokumentasi Acara Sosialisasi Gratifikasi, Sosialisasi Benturan Kepentingan dan  Evaluasi Penilaian ZI menuju WBK WBBM di Lingkungan Kementerian Energi dan Sumber Daya Mineral. Bandung 28 April 2017
VII.6.d. Paparan Monitoring WBK WBBM di lingkungan KESDM 28 April 2017
VII.6.d. Paparan Pembangunan ZI menuju WBK WBBM pada PPSDM KEBTKE
VII.6.d Laporan Sosialisasi Gratifikasi, Sosialisasi Benturan Kepentingan dan Penilaian Zona Integritas di lingkungan KESDM 21 April 2017</t>
    </r>
  </si>
  <si>
    <t>1. Lap. Hasil Evaluasi Implementasi Pembangunan ZI BPH Migas 2015
2. Lap. Hasil Evaluasi Implementasi Pembangunan ZI Ditjen Minerba 2015
3. Lap. Hasil Evaluasi Pembangunan ZI Ditjen EBTKE 2015
4. Lap. Hasil Asistensi ZI Dir.Tekling Migas 2016
5. Lap. Hasil Asistensi ZI PAG 2016
6. Lap. Hasil Asistensi ZI Pusdiklat KEBTKE 2016
7. Lap. Hasil Asistensi ZI Pusdiklat Geologi 2016
8. Lap. Hasil Asistensi ZI Pusdiklat Minerba 2016
9. Lap. Hasil Asistensi ZI Puslitbang tekMIRA 2016
10. Lap. Hasil Monitoring Pembangunan ZI pada Dir. Panas Bumi - Mei 2017
11. Lap. Hasil Monitoring Pembangunan ZI pada Dir.Binus Batubara - Mei 2017
12. Lap. Hasil Monitoring Pembangunan ZI pada PATGTL - Mei 2017
13. Lap. Hasil Monitoring Pembangunan ZI pada PPSDM Aparatur - Mei 2017
14. Lap. Hasil Monitoring Pembangunan ZI pada PPSDM KEBTKE - Mei 2017
15. Lap. Hasil Monitoring Pembangunan ZI pada Puslitbang tekMIRA - Mei 2017
16. Lap. Hasil Monitoring Pembangunan ZI pada Dir. Panas Bumi - Agustus 2017
17. Lap. Hasil Monitoring Pembangunan ZI pada Dir.Binus Batubara - Agustus 2017
18. Lap. Hasil Monitoring Pembangunan ZI pada PATGTL - Agustus 2017
19. Lap. Hasil Monitoring Pembangunan ZI pada PPSDM Aparatur - Agustus 2017
20. Lap. Hasil Monitoring Pembangunan ZI pada PPSDM KEBTKE - Agustus 2017
21. Lap. Hasil Monitoring Pembangunan ZI pada Puslitbang tekMIRA - Agustus 2017
22. Laporan Monev Internal ZI pada PPSDM Aparatur
23. Lap. Tindak Lanjut Monev ZI pada PPSDM Aparatur
24. Laporan Monev Internal ZI pada Puslitbang tekMIRA
25. Laporan Monev Internal ZI pada PATGTL
26. Lap. Tindak Lanjut Monev ZI pada PATGTL
27. Laporan Pelaksanaan Monev Pembangunan ZI Semester II Tahun 2017
Tambahan : Laporan Pembangunan ZI per 6 bulanan</t>
  </si>
  <si>
    <t>Telah terdapat unit kerja yang ditetapkan sebagai “menuju WBK/WBBM”</t>
  </si>
  <si>
    <t>a. Telah terdapat unit kerja yang berpredikat menuju WBBM
b. Telah terdapat unit kerja yang berpredikat menuju WBK
c. Belum terdapat unit kerja yang berpredikat menuju WBK</t>
  </si>
  <si>
    <t>Belum ada penetapan dari Menpan RB karena belum WTP</t>
  </si>
  <si>
    <t>Aparat Pengawasan Intern Pemerintah (APIP) (1,5)</t>
  </si>
  <si>
    <t>Rekomendasi APIP didukung dengan komitmen pimpinan</t>
  </si>
  <si>
    <t xml:space="preserve">a. Seluruh rekomendasi yang memerlukan komitmen pimpinan telah ditindaklanjuti dalam 2 tahun terakhir
b. Sebagian rekomendasi yang memerlukan komitmen pimpinan telah di tindaklanjuti dalam 2 tahun terakhir 
c. Sebagian kecil rekomendasi yang memerlukan komitmen pimpinan telah di tindaklanjuti dalam 2 tahun terakhir 
d. Seluruh rekomendasi yang memerlukan komitmen pimpinan belum ditindaklanjuti dalam 2 tahun terakhir
</t>
  </si>
  <si>
    <t>VII.7.a. Laporan Hasil pengawasan Triwulan II Tahun 2016</t>
  </si>
  <si>
    <t xml:space="preserve">1. Lap. Hasil Pengawasan T.II 2016
2. Laporan Hasil Pengawasan Smt. II 2017
3. Laporan Hasil Pengawasan Triwulan III 2017
4. Evaluasi Kegiatan
5. Evaluasi Kegiatan Internal
6. Banchmarking TLHP LKPP
7. Monev TL Hasil Audit
8. Undangan TL Temuan BPK RI
9. ST TLHP BPK RI
10. TL Hasil Pemeriksaan BPK RI
11. Penyelesaian TL BPK
12. Daftar Hadir Pembahasan Temuan PGN Agustus 2017
13. TL BPH Temuan Itjen
14. Notulen Rapat BPH
15. Vervol AKR Juni 2017
16. Surat Pernyataan Tuntas
17. Tindak Lanjut RB
</t>
  </si>
  <si>
    <t>APIP didukung dengan SDM yang memadai secara kualitas dan kuantitas.</t>
  </si>
  <si>
    <t>a. Seluruh fungsi pengawasan internal tertangani oleh SDM yang kompeten baik secara kuantitas maupun kualitas
b. Sebagian besar fungsi pengawasan internal tertangani oleh SDM yang kompeten baik secara kuantitas maupun kualitas
c. Sebagian kecil fungsi pengawasan internal tertangani oleh SDM yang kompeten baik secara kuantitas maupun kualitas
d. Seluruh fungsi pengawasan internal belum tertangani oleh SDM yang kompeten baik secara kuantitas maupun kualitas</t>
  </si>
  <si>
    <t>VII.7.b. Competency Development Need Analysis ITJEN
VII.7.b. Laporan Assessment BPKP
VII.7.b. Paparan Hasil Assessment Dalnis dan KT
VII.7.b. Peta Kompetensi Auditor</t>
  </si>
  <si>
    <t>1. Competency Development Need Analysis ITJEN
2. Laporan Assessment BPKP -2
3. Laporan Assessment BPKP
4. Paparan Hasil Assessment Dalnis_KT ITJEN KESDM
5. Peta Kompetensi Auditor
6. Laporan IACM (Internal Audit Capability Model) Tenaga Ahli IACM</t>
  </si>
  <si>
    <t>APIP didukung dengan anggaran yang memadai</t>
  </si>
  <si>
    <t>a. Seluruh kebutuhan didukung oleh anggaran
b. Sebagian besar kebutuhan didukung oleh anggaran
c. Sebagian kecil kebutuhan didukung oleh anggaran
d. Seluruh kebutuhan belum didukung oleh anggaran</t>
  </si>
  <si>
    <t>VII.7.c. RKA SATKER ITJEN bagian a
VII.7.c. RKA SATKER ITJEN bagian b
VII.7.c. RKA SATKER ITJEN bagian c
VII.7.c. RKA SATKER ITJEN bagian d
VII.7.c. RKA SATKER ITJEN form 1
VII.7.c. RKA SATKER ITJEN form 2
VII.7.c. RKA SATKER ITJEN form 3
VII.7.c. satker POK 2016</t>
  </si>
  <si>
    <t xml:space="preserve">1. RKA SATKER ITJEN bagian a
2. RKA SATKER ITJEN bagian b
3. RKA SATKER ITJEN bagian c
4. RKA SATKER ITJEN bagian d
5. RKA SATKER ITJEN form 1
6. RKA SATKER ITJEN form 2
7. RKA SATKER ITJEN form 3
8. satker POK 2016
9. Laporan Persiapan Anggaran 2018
</t>
  </si>
  <si>
    <r>
      <t xml:space="preserve">APIP berfokus pada </t>
    </r>
    <r>
      <rPr>
        <i/>
        <sz val="9"/>
        <color rgb="FF000000"/>
        <rFont val="Calibri"/>
        <family val="2"/>
      </rPr>
      <t xml:space="preserve">client </t>
    </r>
    <r>
      <rPr>
        <sz val="9"/>
        <color rgb="FF000000"/>
        <rFont val="Calibri"/>
        <family val="2"/>
      </rPr>
      <t>dan audit berbasis risiko</t>
    </r>
  </si>
  <si>
    <t>a. Seluruh fungsi pengawasan internal berfokus pada client dan audit berbasis risiko
b. Sebagian besar fungsi pengawasan internal berfokus pada client dan audit berbasis risiko
c. Sebagian kecil fungsi pengawasan internal berfokus pada client dan audit berbasis risiko
d.  Seluruh fungsi pengawasan internal belum berfokus pada client dan audit berbasis risiko</t>
  </si>
  <si>
    <t>VII.7.d. Audit Universe</t>
  </si>
  <si>
    <r>
      <t xml:space="preserve">1. Audit Universe
2. Penyempurnaan e-Pengawasan 1
3. Penyempurnaan e-Pengawasan 2
4. Pengisian e-Pengawasan
5. </t>
    </r>
    <r>
      <rPr>
        <i/>
        <sz val="9"/>
        <rFont val="Calibri"/>
        <family val="2"/>
      </rPr>
      <t>Screenshot</t>
    </r>
    <r>
      <rPr>
        <sz val="9"/>
        <color rgb="FF000000"/>
        <rFont val="Calibri"/>
        <family val="2"/>
      </rPr>
      <t xml:space="preserve"> Tampilan e-Pengawasan Berbasis Risiko
6. Masukan Rancangan PERMEN Pengawasan
7. Evaluasi Kegiatan Internal
8. Evaluasi Sasaran Strategis
9. Laporan Hasil Evaluasi Manfaat Kegiatan diatas 25M
10. Laporan Monitoring Pelaksanaan Anggaran KESDM
11. Monitoring Progres Pekerjaan 2017</t>
    </r>
  </si>
  <si>
    <t>VIII.</t>
  </si>
  <si>
    <t xml:space="preserve">PENINGKATAN KUALITAS PELAYANAN PUBLIK (6) </t>
  </si>
  <si>
    <t>Standar Pelayanan (1)</t>
  </si>
  <si>
    <t>Terdapat kebijakan standar pelayanan</t>
  </si>
  <si>
    <t>Ya, apabila telah terdapat kebijakan standar pelayanan yang mencakup kejelasan biaya, waktu, persyaratan perijinan</t>
  </si>
  <si>
    <r>
      <t xml:space="preserve">VIII.1.a. Bahan Paparan Penataan Perizinan DITJEN MIGAS status 8 Maret 2017
VIII.1.a. Kebijakan Mutu Pelayanan Ditjen MIGAS
VIII.1.a. SOP Penerbitan izin Usaha Tenaga Listrik
VIII.1.a. SK Kaban ttg Pelayanan Publik Balitbang
VIII.1.a. Standar Pelayanan Diklat
VIII.1.a. Standar Pelayanan Ticketing Museum Geologi
VIII.1.a. Standar Pelayanan Museum geologi
VIII.1.a. SOP Standar Pelayanan Ditjen MIGAS
</t>
    </r>
    <r>
      <rPr>
        <sz val="10"/>
        <color rgb="FF7030A0"/>
        <rFont val="Calibri (Body)"/>
      </rPr>
      <t>VIII.1.a. Kep Dirjen Minerba No. 567.K/30/DJB/2015 ttg Penetapan Standar Pelayanan pada Direktorat Jenderal Mineral dan Batubara
VIII.1.a. Kep Dirjen Minerba No. 1025.K/30/DJB/2012 tentang Pedoman Penangan Laporan Pengaduan Masyarakat
VIII.1.a. SOP Penanganan Laporan Pengaduan Masyarakat Ditjen Minerba</t>
    </r>
  </si>
  <si>
    <t>1. SK Dirjen Minerba tentang Standar Pelayanan pada Ditjen. Mineral dan Batubara
2. SK Kaban Litbang tentang Pelayanan Publik Balitbang
3. Kode Etik Pelayanan di Lingkungan Ditjen EBTKE
4. Penetapan standar tentang mitigasi letusan gunung api
5. Standar Pelayanan Ditjen Gatrik</t>
  </si>
  <si>
    <t>Standar pelayanan telah dimaklumatkan</t>
  </si>
  <si>
    <t xml:space="preserve">a. Standar pelayanan telah dimaklumatkan pada seluruh jenis pelayanan
b. Standar pelayanan telah dimaklumatkan pada sebagian besar jenis pelayanan
c. Standar pelayanan telah dimaklumatkan pada sebagian kecil  jenis pelayanan
d. Standar pelayanan belum dimaklumatkan pada seluruh jenis pelayanan
</t>
  </si>
  <si>
    <t>VIII.1.b. Maklumat Pelayanan Ditjen Gatrik
VIII.1.b. Kepdirjen MIGAS ttg Standar Pelayanan
VIII.1.b. Kep Kaban Diklat ttg Pelayanan Publik Badan Diklat
VIII.1.b. Maklumat Pelayanan Museum Geologi</t>
  </si>
  <si>
    <t>Terdapat SOP bagi pelaksanaan standar pelayanan</t>
  </si>
  <si>
    <t xml:space="preserve">a. Terdapat SOP bagi pelaksanaan standar pelayanan pada seluruh jenis pelayanan 
b. Terdapat SOP bagi pelaksanaan standar pelayanan pada sebagian besar  jenis pelayanan 
c. Terdapat SOP bagi pelaksanaan standar pelayanan pada sebagian kecil  jenis pelayanan 
d. Belum terdapat SOP bagi pelaksanaan standar pelayanan </t>
  </si>
  <si>
    <r>
      <t xml:space="preserve">VIII.1.c. SOP Manajemen Pengelolaan Perpustakaan revisi 20 Maret
VIII.1.c. SOP Pelayanan Badan Geologi
VIII.1.c. SOP Pelayanan Diklat 
VIII.1.c. SOP Balitbang
VIII.1.c. SOP EBTKE
</t>
    </r>
    <r>
      <rPr>
        <sz val="10"/>
        <color rgb="FF7030A0"/>
        <rFont val="Calibri (Body)"/>
      </rPr>
      <t>VIII.1.c. SOP Penanganan Laporan Pengaduan Masyarakat Ditjen Minerba</t>
    </r>
  </si>
  <si>
    <t>Dilakukan reviu dan perbaikan atas standar pelayanan</t>
  </si>
  <si>
    <t>a. Dilakukan reviu dan perbaikan atas standar pelayanan secara berkala dan dilakukan dengan melibatkan stakeholders
b.Dilakukan reviu dan perbaikan atas standar pelayanan secara tidak berkala dan/atau tidak dengan melibatkan stakeholders
c. Belum dilakukan reviu dan perbaikan atas standar pelayanan</t>
  </si>
  <si>
    <t>VIII.1.d. Audit ISO untuk Perbaikan Standar Mutu Pelayanan - MIGAS
VIII.1.d. Reviu dan Perbaikan Pelayanan Publik Ditjen Gatrik
VIII.1.d. Laporan Pelayanan Museum Kegeologian 
VIII.1.d. Laporan Reviu dan Perbaikan Standar Pelayanan Ditjen MIGAS</t>
  </si>
  <si>
    <t>Dilakukan reviu dan perbaikan atas SOP</t>
  </si>
  <si>
    <t>a. Dilakukan reviu dan perbaikan SOP secara berkala
b. Dilakukan reviu dan SOP secara tidak berkala
c. Belum ada reviu dan perbaikan SOP</t>
  </si>
  <si>
    <t xml:space="preserve">VIII.1.e. Hasil Reviu SOP Balai Diklat TBT
VIII.1.e. Hasil Reviu SOP Balitbang
VIII.1.e. Hasil Reviu SOP Biro Hukum
VIII.1.e. Hasil Reviu SOP Biro Keuangan
VIII.1.e. Hasil Reviu SOP Biro KLIK
VIII.1.e. Hasil Reviu SOP BPSDM 
VIII.1.e. Hasil Reviu SOP PPSDM KEBTKE
VIII.1.e. Hasil Reviu SOP PPSDM MIGAS
VIII.1.e. Hasil Reviu SOP PPBMN
VIII.1.e. Hasil Reviu SOP Pusdatin ESDM
VIII.1.e. Hasil Reviu SOP Balai TBT
VIII.1.e. Hasil Reviu SOP PPSDMA
</t>
  </si>
  <si>
    <t>Budaya Pelayanan Prima (1)</t>
  </si>
  <si>
    <t>Telah dilakukan sosialisasi/pelatihan dalam upaya penerapan Budaya Pelayanan Prima (contoh: kode etik, estetika, capacity building, pelayanan prima)</t>
  </si>
  <si>
    <t xml:space="preserve">a. Seluruh sosilisasi/pelatihan telah dilakukan dalam upaya penerapan budaya pelayanan prima
b. Sebagian besar sosialisasi/pelatihan telah dilakukan dalam upaya penerapan budaya pelayanan prima
c. Sebagian kecil sosialisasi/pelatihan telah dilakukan dalam upaya penerapan budaya pelayanan prima
d. Seluruh sosilisasi/pelatihan belum dilakukan dalam upaya penerapan budaya pelayanan prima
</t>
  </si>
  <si>
    <t>VIII.2.a. Diklat TOT
VIII.2.a. Diklat TOC
VIII.2.a. Laporan Leaders Camp Ditjen MIGAS
VIII.2.a. Laporan WLPB 2015 Badan Geologi
VIII.2.a. Penguatan SDM Yanlik Museum Geologi
VIII.2.a. Diklat Pelayanan Publik Tahun 2014
VIII.2.a. Diklat Pelayanan Publik Tahun 2015
VIII.2.a. Jadwal Diklat LAKIP dan Pelayanan Publik 2017</t>
  </si>
  <si>
    <t xml:space="preserve">1. Kode Etik Pelayanan Ditjen EBTKE
2. BDTBT - Sosialisasi Penataan Arsip di Lingkungan BPSDM ESDM
3. Penyelenggaraan Diklat Pelayanan Prima
4. Sertifikat Diklat Pelayana  Prima Minerba 2017
5. BPSDM ESDM - Penyelenggaraan Diklat Management of Training
6. BPSDM ESDM - Penyelenggaraan Training Officer Course
7. Foto Kegiatan Closing Meeting Audit Manajemen Mutu ISO 9001.2008
8. Standar Pelayanan Minimum di Lingk. PPSDM KEBTKE
9. Perpustakaan Online PPSDM KEBTKE
10. STEM Akamigas - Pelatihan Peningkatan Motivasi Kinerja
11. Laporan Pelayanan Prima Ditjen Gatrik 
12. Nota Dinas Sosialisasi Kode Etik Ditjen Minerba
</t>
  </si>
  <si>
    <t xml:space="preserve">Informasi tentang pelayanan mudah diakses melalui berbagai media </t>
  </si>
  <si>
    <t>a. Informasi pelayanan dapat diakses melalui berbagai media (misal: papan pengumuman, website, media sosial, media cetak, media televisi, radio dsb)
b. Informasi pelayanan dapat diakses melalui beberapa media (misal: papan pengumuman, selebaran, dsb)
c. Informasi pelayanan sulit diakses melalui berbagai media</t>
  </si>
  <si>
    <t>VIII.2.b. Layanan Minerba RPIT
VIII.2.b. Web Investasi Migas
VIII.2.b. Manual Public User WebGIS PSDG
VIII.2.b. SETJEN DEN</t>
  </si>
  <si>
    <r>
      <t xml:space="preserve">Telah terdapat sistem </t>
    </r>
    <r>
      <rPr>
        <i/>
        <sz val="9"/>
        <color rgb="FF000000"/>
        <rFont val="Calibri"/>
        <family val="2"/>
      </rPr>
      <t>punishment</t>
    </r>
    <r>
      <rPr>
        <sz val="9"/>
        <color rgb="FF000000"/>
        <rFont val="Calibri"/>
        <family val="2"/>
      </rPr>
      <t>(sanksi)/</t>
    </r>
    <r>
      <rPr>
        <i/>
        <sz val="9"/>
        <color rgb="FF000000"/>
        <rFont val="Calibri"/>
        <family val="2"/>
      </rPr>
      <t xml:space="preserve">reward </t>
    </r>
    <r>
      <rPr>
        <sz val="9"/>
        <color rgb="FF000000"/>
        <rFont val="Calibri"/>
        <family val="2"/>
      </rPr>
      <t>bagi pelaksana layanan serta pemberian kompensasi kepada penerima layanan bila layanan tidak sesuai standar</t>
    </r>
  </si>
  <si>
    <t xml:space="preserve">a. Telah terdapat sistem sanksi/reward bagi pelaksana layanan serta pemberian kompensasi kepada penerima layanan bila layanan tidak sesuai standar dan sudah diimplementasikan 
b. Telah terdapat sistem sanksi/reward bagi pelaksana layanan serta pemberian kompensasi kepada penerima layanan bila layanan tidak sesuai standar ada namun belum diimplementasikan 
c. Belum terdapat sistem sanksi/reward bagi pelaksana layanan serta pemberian kompensasi kepada penerima layanan bila layanan tidak sesuai standar </t>
  </si>
  <si>
    <t>VIII.2.c. Konsep perka Badan Geologi ttg Penetapan pegawai Teladan
VIII.2.c. Keputusan Kaban Diklat ttg Pemberian Penghargaan Pegawai Teladan di lingkungan Badan Diklat
VIII.2.c. Kep IRJEN ttg Juknis Pemberian Penghargaan Bidang Pengawasan di Lingkungan ITJEN KESDM</t>
  </si>
  <si>
    <t>Telah terdapat sarana layanan terpadu/terintegrasi</t>
  </si>
  <si>
    <t xml:space="preserve">a. Apabila seluruh pelayanan sudah dilakukan secara terpadu
b. Apabila sebagian besar pelayanan sudah dilakukan secara terpadu
c. Apabila sebagian kecil pelayanan sudah dilakukan secara terpadu
d. Apabila tidak ada pelayanan yang dilakukan secara terpadu
</t>
  </si>
  <si>
    <t>VIII.2.d. Layanan Minerba RPIT
VIII.2.d. Photo Sarana Layanan Investasi MIGAS
VIII.2.d. Print Screen Ruang LINTAS EBTKE
VIII.2.d. Pelayanan Investasi Ketenagalistrikan</t>
  </si>
  <si>
    <t>Terdapat inovasi pelayanan</t>
  </si>
  <si>
    <t>Ya, apabila terdapat bukti inovasi pelayanan yang diciptakan dan bermanfaat bagi penerima pelayanan</t>
  </si>
  <si>
    <t>VIII.2.e. MOMI Minerba
VIII.2.e. SLO Ditjen Gatrik
VIII.2.e. capture aplikasi MAGMA
VIII.2.e. Penghargaan Museum Geologi</t>
  </si>
  <si>
    <t>Pengelolaan Pengaduan (1,5)</t>
  </si>
  <si>
    <t>Terdapat media pengaduan pelayanan</t>
  </si>
  <si>
    <t>Ya, apabila telah ditetapkan media pengaduan pelayanan secara jelas dan terbuka</t>
  </si>
  <si>
    <t>VIII.3.a. Pelayanan Ditjen Minerba
VIII.3.a. Tampilan Website WBS dikelola Irat 5 ITJEN
VIII.3.a. Pengaduan EBTKE
VIII.3.a. Pengaduan ESDM
VIII.3.a. Print Screen Halo Migas
VIII.3.a. Pengelolaan Pengaduan Puslitbang Tekmira</t>
  </si>
  <si>
    <t>Terdapat SOP pengaduan pelayanan</t>
  </si>
  <si>
    <t>a. Terdapat SOP pengaduan pelayanan secara komprehensif
b. Terdapat SOP pengaduan pelayanan namun belum seluruhnya
c. Belum ada SOP pengaduan pelayanan</t>
  </si>
  <si>
    <r>
      <t xml:space="preserve">VIII.3.b. SOP Penanganan DUMAS EBTKE
VIII.3.b. SOP LAPOR!
VIII.3.b. Permen ESDM 40 Th 2015 ttg Pedoman Pengelolaan DUMAS KESDM
VIII.3.b. SOP Pengaduan Pelayanan MIGAS
</t>
    </r>
    <r>
      <rPr>
        <sz val="10"/>
        <color rgb="FF7030A0"/>
        <rFont val="Calibri (Body)"/>
      </rPr>
      <t>VIII.3.b. SOP Penanganan Kaporan Pengaduan Masyarakat Minerba
VIII.3.b. SOP Pengaduan Masyarakat Ditjen Gatrik</t>
    </r>
  </si>
  <si>
    <t>Terdapat unit yang mengelola pengaduan pelayanan</t>
  </si>
  <si>
    <t>ya, apabila telah ditetapkan unit pengelola pengaduan</t>
  </si>
  <si>
    <t>VIII.3.c. Tampilan website WBS
VIII.3.c. Pegaduan EBTKE
VIII.3.c. Pengaduan Minerba RPIT
VIII.3.c. Pengelolaan Pengaduan Puslitbang Tekmira
VIII.3.c. Aplikasi Pengaduan EBTKE</t>
  </si>
  <si>
    <t>Telah dilakukan tindak lanjut atas seluruh pengaduan pelayanan untuk perbaikan kualitas pelayanan</t>
  </si>
  <si>
    <t>a. Telah dilakukan tindak lanjut atas seluruh pengaduan pelayanan untuk perbaikan kualitas pelayanan
b. Telah dilakukan tindak lanjut atas  sebagian besar pengaduan pelayanan untuk perbaikan kualitas pelayanan
c. Telah dilakukan tindak lanjut atas sebagian kecil pengaduan pelayanan unutk perbaikan kualitas pelayanan 
d. Belum dilakukan tindak lanjut atas seluruh pengaduan pelayanan untuk perbaikan kualitas pelayanan</t>
  </si>
  <si>
    <r>
      <t xml:space="preserve">VIII.3.d. Rekap Pelayanan Pengaduan via LAPOR KSP 2014
VIII.3.d. Rekap Pelayanan Pengaduan via LAPOR KSP 2015
VIII.3.d. Rekap Pelayanan Pengaduan via LAPOR KSP 2016
VIII.3.d. Tindak Lanjut Pengaduan EBTKE
</t>
    </r>
    <r>
      <rPr>
        <sz val="10"/>
        <color rgb="FF7030A0"/>
        <rFont val="Arial"/>
        <family val="2"/>
      </rPr>
      <t>VIII.3.d. Tindak lanjut  pengaduan pelayanan berupa penyederhanaan perijinan melalui Permen ESDM No. 34 Tahun 2017 tentang Perizinan di Bidang Pertambangan Mineral dan Batubara
VIII.3.d. Rekap Pengaduan melalui Lapor KSP per tanggal 1 Januari 2017</t>
    </r>
  </si>
  <si>
    <t>Telah dilakukan evaluasi atas penanganan keluhan / masukan</t>
  </si>
  <si>
    <t>a. Evaluasi atas penanganan keluhan / masukan dilakukan secara berkala
b. Evaluasi  atas penanganan keluhan / masukan dilakukan  tidak berkala
c. Belum ada evaluasi penanganan keluhan / masukan</t>
  </si>
  <si>
    <t>VIII.3.e. Reviu dan Perbaikan Standar Pelayanan Ditjen Ketenagalistrikan 2017</t>
  </si>
  <si>
    <t>1. Presentasi LAPOR!</t>
  </si>
  <si>
    <t>Penilaian kepuasan terhadap pelayanan (1,5)</t>
  </si>
  <si>
    <t>Dilakukan survey kepuasan masyarakat terhadap pelayanan</t>
  </si>
  <si>
    <t>a. Survey kepuasan masyarakat terhadap pelayanan dilakukan secara berkala
b. Survey kepuasan masyarakat terhadap pelayanan tidak berkala
c. Belum ada survey kepuasan masyarakat terhadap pelayanan</t>
  </si>
  <si>
    <t>VIII.4.a. Survey Kepuasan pelanggan Atas Jasa Pelayanan Lab
VIII.4.a. Laporan Studi pelayanan Publik Museum Kegeologian 2015
VIII.4.a. Survey Kepuasan Pelayanan Migas 2015
VIII.4.a. Survey Kepuasan Masyarakat PPSDM KEBTKE 2016
VIII.4.a. Indeks Kepuasan Masyarakat PPSDM Migas 2016
VIII.4.a. Laporan Hasil Survey Sertifikast Laik Operasi Ditjen Gatrik</t>
  </si>
  <si>
    <t>Hasil survey kepuasan masyarakat dapat diakses secara terbuka</t>
  </si>
  <si>
    <t>Ya, apabila tersedia media untuk mengakses data hasil survey dengan mudah</t>
  </si>
  <si>
    <t>VIII.4.b. Bukti Hasil Survey Kepuasaan Layanan Ditjen Gatrik dapat diakses publik</t>
  </si>
  <si>
    <t>Dilakukan tindak lanjut atas hasil survey kepuasan masyarakat</t>
  </si>
  <si>
    <t>a. Dilakukan tindak lanjut atas seluruh hasil survey kepuasan masyarakat
b. Dilakukan tindak lanjut atas sebagian besar hasil survey kepuasan masyarakat
c. Dilakukan tindak lanjut atas sebagian kecil hasil survey kepuasan masyarakat
d. Belum dilakukan tindak lanjut atas hasil survey kepuasan masyarakat</t>
  </si>
  <si>
    <t>VIII.4.c. Laporan Tindak Lanjut Hasil Survey Kepuasan Sertifikasi Laik Operasi (SLO) Ditjen Gatrik Tahun 2016
VIII.4.c. laporan Hasil Evaluasi Kepuasan Pelanggan Laboratorium Pengujian tekMIRA 2016
VIII.4.c. Laporan Hasil Kepuasan Jasa Lemigas
VIII.4.c. Laporan Tindak Lanjut Hasil Survey Kepuasan Masyarakat- DITJEN MIGAS
VIII.4.c. Laporan tindak lanjut hasil survey Badan Geologi</t>
  </si>
  <si>
    <t>Pemanfaatan Teknologi Informasi (1)</t>
  </si>
  <si>
    <t>Telah memiliki rencana penerapan teknologi informasi dalam pemberian pelayanan</t>
  </si>
  <si>
    <t>Ya, apabila ada rencana penerapan teknologi informasi dalam pemberian pelayanan</t>
  </si>
  <si>
    <t>VIII.5.a. IT Master Plan Badan Diklat ESDM 2012-2016
VIII.5.a. IT Master Plan LEMIGAS
VIII.5.a. IT Master Plan Puslitbang TEKMIRA</t>
  </si>
  <si>
    <t>Telah menerapkan teknologi informasi dalam memberikan pelayanan</t>
  </si>
  <si>
    <t>a. Seluruh pelayanan telah menerapkan teknologi informasi dalam memberikan pelayanan
b. Sebagian besar pelayanan telah menerapkan teknologi informasi dalam memberikan pelayanan
c. Sebagian kecil pelayanan telah menerapkan teknologi informasi dalam memberikan pelayanan
d. Seluruh pelayanan belum menerapkan teknologi informasi dalam memberikan pelayanan</t>
  </si>
  <si>
    <t>VIII.5.b. Aplikasi Online Jasa Litbang Terpadu LEMIGAS
VIII.5.b. Barang Bukti e-Gov
VIII.5.b. Buku MAGMA Indonesia
VIII.5.b. Daftar e-Gov Pusdatin-rev
VIII.5.b. e-Lelang Wilayah Kerja MIGAS
VIII.5.b. Manual Public User WebGIS SDG
VIII.5.b. Manual WebGIS SDG-2
VIII.5.b. Panduan Penerimaan Mahasiswa Baru STEM AKAMIGAS
VIII.5.b. Paparan MOMI-Minerba 
VIII.5.b. Paparan SLO (Sertifikat Laik Operasi Online)-Ditjen Gatrik
VIII.5.b. SIGNAS SUmber Daya Geologi
VIII.5.b. WBS
VIII.5.b. TI untuk pelayanan di Puslitbang Tekmira
VIII.5.b. buku terbitan Badan Geologi on website
VIII.5.b. Rekap Permohonan Informasi (KIP) 2016
VIII.5.b. Manual Book WebGIS Panas Bumi
VIII.5.b. ESDM One Map</t>
  </si>
  <si>
    <t>f</t>
  </si>
  <si>
    <t xml:space="preserve">a. Perbaikan dilakukan secara terus-menerus
b. Perbaikan dilakukan tidak secara terus menerus
c. Belum dilakukan perbaikan </t>
  </si>
  <si>
    <t>VIII.5.c. Perbaikan website SETJEN DEN
VIII.5.c. Laporan Pertengahan Pemutakhiran Aplikasi Sistem Berkas dan pengajuan Izin Usaha MIGAS</t>
  </si>
  <si>
    <t>HASIL (40)</t>
  </si>
  <si>
    <t>KAPASITAS DAN AKUNTABILITAS KINERJA ORGANISASI (20)</t>
  </si>
  <si>
    <t>Nilai Akuntabilitas Kinerja (14)</t>
  </si>
  <si>
    <t>Diisi dengan nilai hasil evaluasi Sistem Akuntabilitas Kinerja Instansi Pemerintah (SAKIP)</t>
  </si>
  <si>
    <t>0-100</t>
  </si>
  <si>
    <t>Nilai Kapasitas Organisasi (Survei Internal) (6)</t>
  </si>
  <si>
    <t>Diisi dengan nilai hasil Survei Internal Kapasitas Organisasi</t>
  </si>
  <si>
    <t>0-5</t>
  </si>
  <si>
    <t>PEMERINTAH YANG BERSIH DAN BEBAS KKN (10)</t>
  </si>
  <si>
    <t>Nilai Persepsi Korupsi (Survei Eksternal) (7)</t>
  </si>
  <si>
    <t>Diisi dengan nilai hasil Survei Eksternal atas Persepsi Korupsi</t>
  </si>
  <si>
    <t>0-4</t>
  </si>
  <si>
    <t>Opini BPK (3)</t>
  </si>
  <si>
    <t>Diisi dengan Opini BPK atas Laporan Keuangan</t>
  </si>
  <si>
    <t>WTP/WTP-DPP/WDP/TMP/TW/Tidak menyusun Laporan Keuangan</t>
  </si>
  <si>
    <t>WDP</t>
  </si>
  <si>
    <t>WTP</t>
  </si>
  <si>
    <t>KUALITAS PELAYANAN PUBLIK (10)</t>
  </si>
  <si>
    <t>Nilai Persepsi Kualitas Pelayanan (Survei Eksternal) (10)</t>
  </si>
  <si>
    <t>Diisi dengan Nilai Hasil Survei Eksternal Kualitas Pelayanan</t>
  </si>
  <si>
    <t>NILAI EVALUASI REFORMASI BIROKRASI</t>
  </si>
  <si>
    <t xml:space="preserve">1. Und Penyusunan Roadmap RB KESDM 2015-2019 tgl 7-9 Oktober 2015 dgn Unit Eselon I.pdf
2. BA ROAD MAP RB Ditjen Gatrik
3. BA Penyusunan Roadmap RB KESDM 2015-2019 tanggal 7-9 Oktober 2015
4. Daftar Hadir Penyusunan Roadmap RB KESDM 2015-2019 tanggal 7-9 Oktober 2015
5. Daftar Hadir Rapim Pembahasan Roadmap RB KESDM 2015-2019.pdf
6. Surat  Permohonan Bahan Masukan Penyusunan Roadmap RB KESDM 2015-2019 ke Unit Eselon I
7. Surat  Permohonan Bhn Masukan Penyusunan Roadmap RB KESDM 2015-2019 ke Unit Eselon I
8. Surat Penyusunan Roadmap RB KESDM 2015-2019 tanggal 7-9 Oktober 2015 dengan Unit Eselon I
9. Surat Penyusunan Roadmap RB KESDM 2015-2019 tanggal 7-11 September 2015 dengan UPRB
10. Surat Undangan Rapim Pembahasan Roadmap RB KESDM 2015-2019
</t>
  </si>
  <si>
    <t>1. Internalisasi RB BPSDM 07122017
2. Sosialisasi Roadmap RB Setjen DEN &amp; Koordinasi Tindak Lanjut Pelaksanaan RB
3. Print Screen upload Buku Roadmap RB Ditjen EBTKE pada website Ditjen EBTKE
4. Surat Kunjungan Sosialisasi Roadmap RB KESDM 2015-2019 ke Unit Eselon I
5. Surat Kunjungan dan Daftar Hadir Sosialisasi Roadmap RB KESDM 2015-2019 ke Unit Eselon I
6. Bahan Paparan Penyusunan Road Map RB Eselon I 
7. Bahan Paparan Sosialisasi Roadmap RB KESDM 2015-2019 
8. Road Map RB Ditjen Gatrik telah diupload di web www.djk.esdm.go.id.
9. Laporan Sosialisasi RB Ditjen Gatrik Tahun 2017
10. Print Screen RoadMap RB di Website Ditjen Minerba
11. Capture - Publikasi Roadmap DEN melalui website den.go.id
(Dokumen Road Map diupload di website masing-masing Unit), fitur RB ditambahkan di alamat website Eselon I</t>
  </si>
  <si>
    <t xml:space="preserve">1. Daftar Hadir Rapat Evaluasi TL Pelaksanaan RB 2016 dan 2017, 9-10 Maret 2017 (tambahkan laporan/notulen rapat)
2. Undangan TL Pelaksanaan RB 9 s.d. 10 Maret 2017
3. Dokumentasi PMPRB di lingkungan KESDM
4. Undangan TL Pelaksanaan RB tgl 22 Maret 2017
5. ND Penyampaian Data Dukung Penyiapan Pra Panel PMPRB dari PPSDM Migas
6. Rencana Tindak Lanjut Pelaksanaan RB
7. Surat Permintaan Data Dukung Pelaksanaan RB
8. Sosialisasi Roadmap RB Setjen DEN &amp; Koordinasi Tindak Lanjut Pelaksanaan RB
9. Compile Kegiatan Koordinasi RB - Setjen DEN
10. Internalisasi PMPRB Badan Litbang ESDM
11. Nota Dinas Laporan Perkembangan RB KESDM ke Masing-masing Unit Eselon II di lingkungan Ditjen EBTKE
12. Nota Dinas Rencana Tindak Lanjut Pelaksanaan RB di lingkungan Ditjen EBTKE 2018 dan Pemetaan Permasalahan Pelaksanaan RB di lingkungan Ditjen EBTKE
13. Notulen Rapat Rencana Kerja PMPRB KESDM Tahun 2018, Ponji 19 Des 2017
14. Presentasi Rapat Rencana Kerja  PMPRB 2018
15. Presentasi Pra Panel PMPRB 2018
16. Notulen Pra Panel PMPRB 2018
17. Peta Progres Pelaksanaan RB dan Rencana Tindak Lanjut Pelaksanaan RB di lingkungan Ditjen EBTKE
18. Laporan Pelaksanaan RB tahun 2017 dan Rencana Tindak Lanjut rekomendasi - Ditjen EBTKE
19. Laporan Pelaksanaan RB dan Peta Rencana Tindak Lanjut Pelaksanaan RB tahun 2018
20. Kompilasi Kegiatan Koordinasi PMPRB 2018 BPSDM ESDM
</t>
  </si>
  <si>
    <t>1. Berita Acara Hasil Panel I PMPRB Tahun 2017
2. LKE HASIL PANEL 1 PMPRB 2017
3. TIM ASESOR PMPRB MANDIRI
4. Undangan Panel ke-I PMPRB 2017
5. Tindak Lanjut LKE PMPRB
6. Berita Acara Hasil Panel II PMPRB Tahun 2017
7. LKE HASIL PANEL 2 PMPRB 2017
8. Berita Acara Panel I PMPRB KESDM 2018 *)
9. Berita Acara Panel II PMPRB KESDM 2018 *)
10. LKE PMPRB 2018 *)</t>
  </si>
  <si>
    <t>1. Berita Acara Hasil Panel I PMPRB Tahun 2017
2. LKE HASIL PANEL 1 PMPRB 2017
3. Berita Acara Hasil Panel II PMPRB Tahun 2017
4. LKE HASIL PANEL 2 PMPRB 2017
5. Berita Acara Panel I PMPRB KESDM 2018 *)
6. Berita Acara Panel II PMPRB KESDM 2018 *)
7. LKE PMPRB 2018 *)</t>
  </si>
  <si>
    <t>1. Draft Perubahan Permen ESDM No. 14 Tahun 2009
2. Pencabutan-penyederhanaan regulasi dan perizinan ESDM</t>
  </si>
  <si>
    <t>1. Data Dukung BLU: a. KMK 921; b. KMK 922; c. KMK 932
2. Pembahasan Evaluasi Organisasi KESDM: a. Pembahasan tanggal 21 Maret 2017; b. Pembahasan tanggal 26 Mei 2017; c. Pembahasan tanggal 8 Juni 2017
3. Evaluasi dan Penataan Organisasi SETJEN: a. Undangan Pembahasan 10 Maret 2017; b. Paparan Pembahasan 10 Maret 2017
4. Evaluasi dan Penataan Organisasi DITJEN MIGAS: a. Ralat Undangan 17 maret 2017; b. Hasil Pembahasan 17 Maret 2017
5. Evaluasi dan Penataan Organisasi DITJEN GATRIK
6. Evaluasi dan Penataan Organisasi DITJEN MINERBA: a. Undangan Pembahasan Ditjen MINERBA 23 Feb 2017; b. Pembahasan Organisasi MINERBA 23 Feb 2017; c. Usul Perubahan Struktur Ditjen MINERBA 23 Feb 2017
7. Evaluasi dan Penataan Organisasi DITJEN EBTKE: a. Undangan Pembahasan 15 Maret 2017; b. Daftar Hadir Pembahasan 15 Maret 2017; c. Evaluasi Organisasi EBTKE; d. Hasil Pembahasan 15 Maret 2017; e. Perubahan Struktur Organisasi EBTKE; f. Draf Proses Bisnis EBTKE
8. Evaluasi dan Penataan Organisasi ITJEN - tidak ada perubahan organisasi
9. Evaluasi dan Penataan Organisasi BAGOL: a. Undangan Pembahasan 28 Feb 2017; b. hasil Pembahasan 28 Feb 2017; c. Perubahan Struktur Organisasi BAGOL 28 Feb 2017
10. Evaluasi dan Penataan Organisasi BALITBANG: a. Daftar Hadir Pembahasan 14 Maret 2017; b. Hasil Pembahasan 14 Maret 2017
11. Evaluasi dan Penataan Organisasi BPSDM: a. Evaluasi organisasi STEM AKAMIGAS menjadi PEM AKAMIGAS; b. Permen ESDM ttg OTK PEM AKAMIGAS
12. Evaluasi dan Penataan Organisasi SETJEN DEN: a. Usulan Penataan Organisasi SETJEN DEN; b. Draft Perubahan Permen ESDM No. 14 tahun 2009; c. Draft Peta Proses Bisnis DEN dan/ atau Setjen DEN
13. Evalasi dan Penataan Organisasi SKK Migas: a. Udangan Pembahasan 6 Februari 2017; b. Undangan Pembahasan 8 Februari 2017; c. Undangan Pembahasan 10 Februari 2017; d. Bahan Paparan; e. Surat Pengantar Rancangan Permen SKK ke Biro Hukum; f. Rancangan permen SKK Migas
14. Kompilasi Data BLU BPSDM ESDM
Catatan:
ITJEN belum ada dokumen Upload</t>
  </si>
  <si>
    <t xml:space="preserve">1. SETJEN :
2. MIGAS : 
3. GATRIK : a. Draft Proses Bisnis Ditjen Gatrik; b. SOP Pelayanan Ditjen Gatrik
4. MINERBA : SOP Pelayanan Ditjen Minerba
5. EBTKE : a. Draf Proses Bisnis EBTKE; b. SOP PELAYANAN DITJEN EBTKE
6. ITJEN : 
7. BAGEOL : 
8. BALITBANG : a. Prosedur SMM TEKMIRA; b. Prosedur SMM Pelayanan LEMIGAS
9. BPSDM : a. Peta Bisnis Proses menjadi SOP PPSDM KEBTKE; b. Standar Pelayanan Minimum di Lingk. PPSDM KEBTKE
10. SETJEN DEN : a. SOP di lingkungan Setjen DEN
11. KESDM : a. Klarifikasi dan masukan SOP Strategis; b. LEMBAR EVALUASI SOP STRATEGIS Penerbitan SK Izin Usaha Niaga Bahan Bakar Nabati sebagai Bahan Bakar Lain; c. LEMBAR EVALUASI SOP STRATEGIS Pengelolaan Wilayah Kerja Migas Pasca berakhirnya KKS; d. SOP STRATEGIS Penerbitan SK Izin Usaha Niaga Bahan Bakar Nabati sebagai Bahan Bakar Lain; e. SOP STRATEGIS Pengelolaan Wilayah Kerja Migas Pasca berakhirnya KKS; f. Surat Penyampaian SOP Strategis ke KemenPANRB; g. Tanda terima Pengiriman SOP Strategis ke MenPANRB
</t>
  </si>
  <si>
    <t xml:space="preserve">1. Laporan Kegiatan Penyusunan dan Penyempurnaan SOP PPSDM KEBTKE
2. Penjabaran Probis sampai SOP Bidang Hukum
3. Undangan Pembahasan SOP Bidang Data dan Teknologi Informasi
4. Undangan Pembahasan SOP Bidang Hukum dan BMN
5. Undangan Pembahasan SOP Bidang KLIK
6. Undangan Pembahasan SOP Bidang Perencanaan dan Keuangan
7. Undangan Pembahasan SOP Bidang SDM, Kearsipan, TND dan TNDE
8. Prosedur Sistem Manajemen Mutu Pelayanan LEMIGAS
9. Prosedur Sistem Manajemen Mutu TEKMIRA
</t>
  </si>
  <si>
    <t xml:space="preserve">1. SETJEN :
2. MIGAS : a. LEMBAR EVALUASI SOP STRATEGIS Penerbitan SK Izin Usaha Niaga Bahan Bakar Nabati sebagai Bahan Bakar Lain; b. LEMBAR EVALUASI SOP STRATEGIS Pengelolaan Wilayah Kerja Migas Pasca berakhirnya KKS; c. SOP STRATEGIS Penerbitan SK Izin Usaha Niaga Bahan Bakar Nabati sebagai Bahan Bakar Lain; d. SOP STRATEGIS Pengelolaan Wilayah Kerja Migas Pasca berakhirnya KKS
3. GATRIK :
4. MINERBA :
5. EBTKE :
6. ITJEN : 
7. BAGEOL : 
8. BALITBANG : Tindak lanjut SOP Bidang Program
9. BPSDM : a. Und dan Notulensi Rapat Penyusunan SOP PPSDM KEBTKE 2017
10. SETJEN DEN : a. Draft Peta Proses Bisnis DEN dan atau Setjen DEN; b. SOP di lingkungan Setjen DEN; c. Evaluasi SOP di lingkungan Setjen DEN
11. R.Kepmen ESDM Probis dan SOP_18118 </t>
  </si>
  <si>
    <t>1. IT-masterplan 2017-2021
2. Sosialisasi Rencana Pembentukan Aplikasi Rekam Kerja Harian di PPSDM KEBTKE
3. Sistem Informasi Diklat
4. IT Master Plan Ditjen EBTKE
5. Roadmap TIK DitJen Migas 2017-2021</t>
  </si>
  <si>
    <t xml:space="preserve">1. Aplikasi Jasa Litbang Terpadu LEMIGAS
2. Aplikasi Pelayanan Jasa Online Puslitbangtek TEKMIRA
3. Sosialisasi TNDE Persuratan Dinas di lingk. BDTBT
4. Aplikasi Online Keuangan dan Beban Kerja Dosen STEM Akamigas
5. Intranet Puslitbang Geologi Kelautan
6. Indonesia Mining Journal Tekmira
7. e-Journal Marine of Geology PPPGL
8. Aplikasi Internal - Setjen DEN
9. Sistem Informasi Persuratan Dinas Elektronik Ditjen EBTKE
10. Sistem Monitoring Konsumsi Energi di Lingkungan Ditjen EBTKE
11. Sistem Informasi Pelelangan Ditjen EBTKE
12. SINERGI DESA Ditjen EBTKE (Aplikasi Energi Desa) 
13. Aplikasi Naskah Dinas Elektronik (NADINE) - Pusdatin
14. Aplikasi "app surat", Aplikasi "Portal Ditjen Gatrik", Aplikasi "Sistem Pengaduan Konsumen Listrik", Website Ditjen Gatrik, aplikasi "Sistem Registrasi SLO", aplikasi "Sertifikasi Kompetensi Tenaga Teknik Ketenagalistrikan", Aplikasi "Sertifikasi Badan Usaha", Aplikasi "Kios Layanan Informasi Ketenagalistrikan".
15. Manual Aplikasi e-surat (Migas)
16. Manual Penggunaan Aplikasi Perizinan Hilir (Migas)
17. Web Aplikasi Surat (Migas)
</t>
  </si>
  <si>
    <t>1. Aplikasi GeoRIMA
2. Aplikasi Jasa Litbang Terpadu LEMIGAS
3. Aplikasi Pelayanan Jasa Online Puslitbangtek TEKMIRA
4. Aplikasi Internal - Setjen DEN
5. Sistem Informasi Panas Bumi
6. Sistem Informasi Pelaporan Online Penghematan Energi dan Air
7. Sistem Informasi Tenaga Asing Panas Bumi
8. Sistem Informasi Pengembangan Panas Bumi Indonesia
9. Aplikasi Akuisisi Data PLTS dan Sistem Informasi Permohonan Infrastruktur EBT
10. Sistem informasi perizinan label tanda hemat energi
11. SINERGI DESA Ditjen EBTKE (Aplikasi Energi Desa)
12. e-PNBP Ditjen Minerba
13. Aplikasi Perizinan Online Ditjen Minerba
14. Himbauan Penggunaan Aplikasi e-surat (Migas)</t>
  </si>
  <si>
    <t>1. Evaluasi Peta Jabatan Setjen DEN;
2. Draft Peta Jabatan Setjen DEN;
3. Informasi Jabatan di lingkungan Setjen DEN;
4. SK Penempatan PNS di lingkungan Setjen DEN;
5. Templete Bezeeting Formasi
6. SK Penempatan CPNS dan PNS di lingkungan Ditjen EBTKE
7. SK Penempatan Pegawai di lingkungan Ditjen Gatrik
8. Informasi Jabatan di Ditjen EBTKE</t>
  </si>
  <si>
    <t>1. Data Usul Formasi Badan Geologi
2. Usul Kebutuhan Formasi Ditjen EBTKE 2017
3. Rekap Perhitungan ABK Ditjen EBTKE Tahun 2017 
4. ABK Ditjen Gatrik
5. E-Formasi
6. Usul Formasi CPNS 2017</t>
  </si>
  <si>
    <t xml:space="preserve">1. Berkas Assessment 2017 - Setjen DEN
2. Berkas Assestment 2017 - Ditjen EBTKE
3. Berkas Assessment Badan Geologi
4. Laporan Hasil Assessment Pejabat Pratama Tinggi dan Calon Pejabat Eselon III dan IV
5. Laporan Hasil Assessment 2017 - Ditjen Gatrik
6. Laporan Hasil Assessment calon JPT Madya
7. Laporan Hasil Assessment calon JPT Pratama
8. Laporan Hasil Assessment calon Pejabat Administrasi 
</t>
  </si>
  <si>
    <t xml:space="preserve">1. Capture - Aplikasi SIPEG, DOKTAH, SIKAP
2. Capture - LOGIN Aplikasi SIPEG, DOKTAH, SIKAP
</t>
  </si>
  <si>
    <t xml:space="preserve">1. Laporan Sosialisasi Gratifikasi, Sosialisasi Benturan Kepentingan dan Penilaian Zona Integritas di Lingkungan Kementerian ESDM 21 April 2017
2. Laporan Sosialisasi Gratifikasi, Benturan Kepentingan, dan Monev Pembangunan ZI Menuju WBK WBBM di Lingkungan Kementerian ESDM 28 April 2017
3. TTD Inspektur V pada Laporan Sosialisasi Gratifikasi, Sosialisasi Benturan Kepentingan dan Penilaian Zona Integritas di Lingkungan Kementerian ESDM 28 April 2017
4. Dokumentasi Acara Sosialisasi Gratifikasi, Benturan Kepentingan, dan Evaluasi Penilaian ZI menuju WBK WBBM di Lingkungan Kementerian ESDM 28 April 2017
5. Sosialisasi SIMOTIK
</t>
  </si>
  <si>
    <t>1. SOP Ditjen Mineral dan Batubara Tahun 2017
2. Prosedur Sistem Manajemen Mutu Pelayanan LEMIGAS
3. Permen ESDM Nomor 29 tahun 2017 tentang Perizinan Migas 
4. SOP Pelayanan di lingkungan Ditjen EBTKE</t>
  </si>
  <si>
    <t>1. Reviu Standar Pelayanan Ditjen Minerba
2. Laporan Kaji Ulang Mutu SMM LEMIGAS_Balitbang
3. Laporan Coffeemorning Ditjen Gatrik
LAPORAN Reviu atas perbaikan SP (*) --&gt; ALL Unit Pelayanan
Laporan Coffeemorning Gatrik</t>
  </si>
  <si>
    <t>1. Pengelolaan Pengaduan Ditjen Minerba
2. Pengelolaan Pengaduan Puslitbang Tekmira
3. Pengaduan dan Permohonan Informasi Melalui Website EBTKE
4. Pengelolaan Pengaduan Masyarakat (Halo Migas)
5. Pengelolaan Pengaduan Masyarakat (Surat Pembaca)
6. Pengelolaan Pengaduan Masyarakat (Tanya Jawab)
7. Web Site Pengaduan Konsumen Ketenagalistrikan</t>
  </si>
  <si>
    <t xml:space="preserve">1. SOP Penanganan Laporan Pengaduan Masyarakat - Minerba
2. PENANGANAN PENGADUAN MASYARAKAT DITJEN EBTKE
3. SOP Pengaduan Balitbang
4. SOP Penanganan Pengaduan Konsumen Listrik - Ditjen Gatrik
</t>
  </si>
  <si>
    <r>
      <t xml:space="preserve">1. Pengelolaan Pengaduan Puslitbang Tekmira
2. SK TIM PELAYANAN PENGADUAN MASYARAKAT DITJEN EBTKE
</t>
    </r>
    <r>
      <rPr>
        <sz val="9"/>
        <color theme="1"/>
        <rFont val="Calibri"/>
        <family val="2"/>
      </rPr>
      <t xml:space="preserve">3. Unit Pengelola Call Centre </t>
    </r>
  </si>
  <si>
    <t>Bukti Survey kepuasan dapat diakses oleh masyarakat terbuka:
 1. Minerba
 2. Migas
 3. EBTKE
 5. Ditjen Gatrik (Hasil Survey Kepuasan SLO)
 6. Balitbang
1. Survei Kepuasan Masyarakat Tekmira Online
2. Screenshot Indeks Kepuasan Masyarakat Ditjen Minerba pada Situs https ikm.minerba.esdm.go.id (tidak terbuka karena harus login terlebih dahulu)
3. Laporan Hasil Survey SLO Ditjen Gatrik</t>
  </si>
  <si>
    <t>Laporan SKM Balitbang</t>
  </si>
  <si>
    <t>1. IT Master Plan LEMIGAS
2.  IT Master Plan Puslitbang TEKMIRA
3. Aplikasi E-Library PPSDM KEBTKE
4. Perpustakaan Online PPSDM KEBTKE
5. IT Master Plan Ditjen EBTKE
6. IT Master Ditjen Gatrik
7. Roadmap TIK DitJen Migas 2017-2021</t>
  </si>
  <si>
    <t>1. APLIKASI YANG DIREVIEW PUSDATIN
2.  Himbauan Penggunaan Aplikasi e-surat (Migas)
3. Evaluasi Aplikasi e-surat (Migas)</t>
  </si>
  <si>
    <t xml:space="preserve">1. Road Map KESDM : a. Road Map RB KESDM; b. Surat Pembentukan Tim RB KESDM; c. SE MESDM tentang Penyusunan Road Map RB KESDM
2. Road Map SETJEN : Draft Road Map RB Setjen 2015-2019
3. Road Map MIGAS : a. Print Screen Tautan Road Map RB pada Website Migas; b. Road Map RB Ditjen Migas 2015-2019
4. Road Map GATRIK : SK Road MAP RB Gatrik 2015-2019
5. Road Map Minerba : Road Map Ditjen Minerba 2015-2019
6. Road Map EBTKE : a. Cover; b.Daftar Isi; c. Ringkasan Eksekutif; d. BAB I Road Map EBTKE; e. BAB II Road Map EBTKE; f. BAB III Road Map EBTKE; g. BAB IV Road Map EBTKE; h. BAB V Road Map EBTKE; i. Matrik Akuntabilitas Pengawasan Road Map RB EBTKE; j. Matrik Manajemen Perubahan dan Pelayananan Publik Road Map RB EBTKE; k. Matrik SDM dan UU Road Map-1 RB EBTKE; l. Matrik Tata Laksana dan Kelembagaan Road Map RB EBTKE.   
7. Road Map ITJEN : Road Map RB ITJEN 2015-2019
8. Road Map Badan Geologi : a. Road Map RB Badan Geologi 2015-2019 BAB I; b. Road Map RB Badan Geologi 2015-2019 BAB II; c. Road Map RB Badan Geologi 2015-2019 BAB III; d. Nota Dinas Road Map Badan Geologi 2015-2019.
9. Road Map Balitbang : Road Map RB Balitbang 2015-2019; b. SK Road Map RB Balitbang 2015-2019
10. Road Map BPSDM : Road Map RB BPSDM 2015-2019
11. Road Map SETJEN DEN : a. Road Map RB Setjen DEN 2015-2019; b. Road Map RB Setjen DEN 2016-2019; c. Capture Fitur RB - Setjen DEN
</t>
  </si>
  <si>
    <r>
      <t xml:space="preserve">1. Presentasi Tindak Lanjut Pelaksanaan RB 13 April 2017
2. Surat Permohonan Dokumen Tindak Lanjut Pelaksanaan RB 2016 dan 2017
3. Surat tentang Rencana PMPRB
4. Rencana tindak lanjut pada saat rapat di simuk gedung setjen
5. Presentasi Rencana Tindak Lanjut RB
6. Undangan dan Daftar Hadi Rapat TL Pelaksanaan RB 13 April 2017
7. Compile Kegiatan Koordinasi RB - Setjen DEN
8. Laporan Internalisasi RB Badan Litbang ESDM
9. Notulen Rapat Rencana Kerja PMPRB KESDM Tahun 2018, Ponji 19 Des 2017
10. Presentasi Rapat Rencana Kerja  PMPRB 2018
11. Presentasi Pra Panel PMPRB 2018
12. Notulen Pra Panel PMPRB 2018
13. Peta Progres Pelaksanaan RB dan Rencana Tindak Lanjut RB di lingkungan Ditjen EBTKE
14. Laporan pelaksanaan RB tahun 2017 dan rencana tindak lanjut rekomendasi - Ditjen EBTKE
15. Laporan Pelaksanaan RB dan Peta Rencana Tindak Lanjut Pelaksanaan RB tahun 2018 - Ditjen EBTKE
16. Rencana RB 2018 - Ditjen Gatrik
17. Kompilasi Kegiatan Koordinasi PMPRB 2018 BPSDM ESDM
18. Badan LItbang ESDM Laporan Internalisasi RB
19. Berita Acara Panel I PMPRB KESDM 2018 *)
20. Berita Acara Panel II PMPRB KESDM 2018 *)
</t>
    </r>
    <r>
      <rPr>
        <sz val="9"/>
        <color rgb="FFFF0000"/>
        <rFont val="Calibri"/>
        <family val="2"/>
      </rPr>
      <t>Catatan:
ALL unit: lakukan PMPRB di unit masing-masing (sertakan dok: undangan, laporan, dokumentasi)
Biro Ortala menyurati Para Ses untuk melakukan PMPRB di Unit Masing-masing</t>
    </r>
  </si>
  <si>
    <r>
      <t xml:space="preserve">1. Berita Acara Hasil Panel I PMPRB Tahun 2017
2. LKE HASIL PANEL 1 PMPRB 2017
3. Berita Acara Hasil Panel II PMPRB Tahun 2017
4. LKE HASIL PANEL 2 PMPRB 2017
5. Laporan Pelaksanaan RB tahun 2017 dan Rencana Tindak Lanjut rekomendasi - Ditjen EBTKE
6. Laporan Pelaksanaan RB dan Peta Rencana Tindak Lanjut Pelaksanaan RB tahun 2018
7. Berita Acara Panel I PMPRB KESDM 2018 *)
8. Berita Acara Panel II PMPRB KESDM 2018 *)
9. LKE PMPRB 2018 *)
</t>
    </r>
    <r>
      <rPr>
        <sz val="9"/>
        <color rgb="FFFF0000"/>
        <rFont val="Calibri"/>
        <family val="2"/>
      </rPr>
      <t>Catatan:
ITJEN: lakukan Reviu terhadap kertas kerja Assessor (berita Acara Hasil Reviu)
ALL UNIT: lakukan PMPRB pada masing-masing unit dan isi kertas kerja penilaian masing-masing unit</t>
    </r>
  </si>
  <si>
    <r>
      <t xml:space="preserve">1. Bahan Rapat Monev Pelaksanaan RB
2. Bahan Rapat Monev Pelaksanaan RB 09-10 Maret 2017
3. Dokumentasi PMPRB
4. Bahan Rapat Tindak Lanjut Pelaksanaan RB 13 April 2017
5. Matriks PIC Tindak lanjut RB
6. Peta Progres Pelaksanaan RB dan Rencana Tindak Lanjut Pelaksanaan RB di lingkungan Ditjen EBTKE
7. Sosialisasi Roadmap RB Setjen DEN &amp; Koordinasi Tindak Lanjut Pelaksanaan RB
8. Rencana Tindak Lanjut RB 2018 - Ditjen Gatrik
9. Rencana Aksi Tindak Lanjut RB Ditjen Minerba.pptx
10. Rencana TL PMPRB Itjen 2018
11. Pelaksanaan Rencana Kerja RB 2018 Badan Geologi
12. Tindak Lanjut Internalisasi RB Badan Litbang
13. RATL RB Setjen DEN - 2018
</t>
    </r>
    <r>
      <rPr>
        <sz val="9"/>
        <color rgb="FFFF0000"/>
        <rFont val="Calibri"/>
        <family val="2"/>
      </rPr>
      <t>Catatan:
ALL UNIT: Rencana Tindak Lanjut Hasil PMPRB berdasar Rekomendasi dari MenPAN RB</t>
    </r>
  </si>
  <si>
    <r>
      <t>1. Data dukung berupa Kepmen No 240 Tahun 2017 tentang program legislasi nasional dan SOP Penyusunan peraturan perundang-undangan. Dalam proses penyusunan peraturan perundang-undangan sesuai dengan SOP dan sebagai pengendali dibentuk program legislasi nasional, yang mana kegiatan tersebut dilaskanakan setiap awal dan ahir tahun guna menentukan peraturan yang akan di susun untuk tahun berikutnya dan untuk menyusun laporan kegiatan penyusunan di tahun tersebut</t>
    </r>
    <r>
      <rPr>
        <sz val="9"/>
        <color rgb="FFFF0000"/>
        <rFont val="Calibri"/>
        <family val="2"/>
      </rPr>
      <t xml:space="preserve">
</t>
    </r>
    <r>
      <rPr>
        <sz val="9"/>
        <color rgb="FF000000"/>
        <rFont val="Calibri"/>
        <family val="2"/>
      </rPr>
      <t xml:space="preserve">2. Pohon Regulasi Minerba
3. Pohon UU KETENAGALISTRIKAN
4. pp-nomor-121-tahun-2015 ttg Pengusahaan Sumber Air
5. Kerangka Regulasi Subsektor EBTKE   30112017
6. KERANGKA REGULASI - MIGAS tgl 16 Jan 2018 
7. PERMEN BBM SATU HARGA BESERTA DATA DUKUNGNYA
8. PERMEN ESDM YANG DIHAPUS GUNA MENINGKATKAN KUALITAS PELAYANAN
9. PERMEN TERKAIT DENGAN LTSHE
10. Monitoring Penyusunan Peraturan Perundang-undangan Tahun 2017 Ditjen Gatrik
</t>
    </r>
  </si>
  <si>
    <r>
      <t xml:space="preserve">1. Aplikasi GeoRIMA
2. Aplikasi Jasa Litbang Terpadu LEMIGAS
3. Aplikasi Pelayanan Jasa Online Puslitbangtek TEKMIRA
4. Aplikasi Internal - Setjen DEN
5. Website Ditjen EBTKE
6. Kalkulator Energi
7. Aplikasi Penghargaan Efisiensi Energi
8. Aplikasi Potensi Bioenergi
9. Sistem Informasi dan Investasi Ditjen EBTKE
10. SINERGI DESA Ditjen EBTKE (Aplikasi Energi Desa)
11. Aplikasi "app surat", Aplikasi "Portal Ditjen Gatrik", Aplikasi "Sistem Pengaduan Konsumen Listrik", Website Ditjen Gatrik, aplikasi "Sistem Registrasi SLO", aplikasi "Sertifikasi Kompetensi Tenaga Teknik Ketenagalistrikan", Aplikasi "Sertifikasi Badan Usaha", Aplikasi "Kios Layanan Informasi Ketenagalistrikan".
12. Tampilan WBS ESDM
13. Evaluasi Aplikasi e-surat (Migas)
</t>
    </r>
    <r>
      <rPr>
        <sz val="9"/>
        <color rgb="FFFF0000"/>
        <rFont val="Calibri"/>
        <family val="2"/>
      </rPr>
      <t xml:space="preserve">
</t>
    </r>
  </si>
  <si>
    <r>
      <rPr>
        <sz val="9"/>
        <rFont val="Calibri"/>
        <family val="2"/>
      </rPr>
      <t>1. SK Tim Penyelenggaraan Media Publikasi DEN</t>
    </r>
    <r>
      <rPr>
        <sz val="9"/>
        <color rgb="FFFF0000"/>
        <rFont val="Calibri"/>
        <family val="2"/>
      </rPr>
      <t xml:space="preserve">
</t>
    </r>
    <r>
      <rPr>
        <sz val="9"/>
        <color rgb="FF000000"/>
        <rFont val="Calibri"/>
        <family val="2"/>
      </rPr>
      <t xml:space="preserve">2. Mekanisme penyampaian informasi publik
3. Identifikasi Informasi Publik - Setjen DEN
4. SK Tim Satgas Pengaduan Masyarakat di lingkungan Ditjen EBTKE
5. SK Kaban Pengelolaan Informasi dan Dokumentasi BDL
6. Daftar Informasi Publik KESDM 2015
7. SOP Pelayanan Informasi Publik KESDM
8. Aplikasi Perizinan Migas Online
9. Informasi Berkala Ditjen Migas KESDM
10. Informasi Berkala Setjen ESDM
11. Informasi Serta Merta Balitbang ESDM
12. Informasi Serta Merta BPSDM ESDM
13. Informasi Serta Merta Ditjen EBTKE
14. Informasi Serta Merta Ditjen Listrik
15. Informasi Serta Merta Ditjen Migas
16. Informasi Wajib Tersedia Badan Geologi KESDM
17. Informasi Wajib Tersedia Balitbang ESDM
18. Informasi Wajib Tersedia BPSDM ESDM
19. Informasi Wajib Tersedia Ditjen EBTKE KESDM
20. Informasi Wajib Tersedia Ditjen Listrik KESDM
21. Informasi Wajib Tersedia Ditjen Migas KESDM
22. Informasi Wajib Tersedia Ditjen Minerba KESDM
23. Informasi Wajib Tersedia Itjen KESDM
24. Informasi Wajib Tersedia Sekjen KESDM
25. Kepmen 3017 Tahun 2017 Penunjukkan PPID
26. Link Informasi Publik pada Web Ditjen Migas
27. Mekanisme Penyampaian Informasi Publik - BIRO KLIK PPID
28. Mekanisme Penyampaian Informasi Publik
29. Hasil Identifikasi Informasi Publik - informasi berkala (migas)
30. Hasil Identifikasi Informasi Publik - informasi serta merta (migas)
31. Hasil Identifikasi Informasi Publik - informasi setiap saat (migas)
</t>
    </r>
    <r>
      <rPr>
        <sz val="9"/>
        <color rgb="FFFF0000"/>
        <rFont val="Calibri"/>
        <family val="2"/>
      </rPr>
      <t>Catatan:
Permen/Kepmen tentang Keterbukaan Informasi Publik --&gt; Biro Klik dan Pusdatin
ALL UNIT: a. hasil identifikasi informasi yang dapat diketahui oleh publik
                  b. mekanisme penyampaian informasi publik</t>
    </r>
  </si>
  <si>
    <t xml:space="preserve">1. Informasi Jabatan di lingkungan Setjen DEN;
2. Informasi Jabatan di lingkungan Ditjen EBTKE
3. Informasi Jabatan di lingkungan Ditjen Gatrik
4. Kep Irjen 1049/2016 tentang Standar Kompetensi Auditor Itjen KESDM
</t>
  </si>
  <si>
    <r>
      <rPr>
        <sz val="9"/>
        <color rgb="FFFF0000"/>
        <rFont val="Calibri"/>
        <family val="2"/>
      </rPr>
      <t>Laporan Monev Pengembangan Pegawai(*) BPSDM dan BIro SDM</t>
    </r>
    <r>
      <rPr>
        <sz val="9"/>
        <color rgb="FF000000"/>
        <rFont val="Calibri"/>
        <family val="2"/>
      </rPr>
      <t xml:space="preserve">
1. Monev  Tgs Belajar
2. Laporan Evaluasi Kinerja Widyaiswara Tahun 2017
3. Laporan Evaluasi Perangkat Diklat 
4. Evaluasi peserta diklat 2017
5. Laporan Monev TB 2017
6. Laporan Evaluasi Pasca Diklat 2017 BPSDM ESDM</t>
    </r>
  </si>
  <si>
    <r>
      <t xml:space="preserve">1. Sosialisasi dan Monev Tugas Belajar di lingkungan Setjen DEN
2. Monitoring Disiplin PNS terkait Kehadiran Pegawai Ditjen EBTKE
3. Rekap Penjatuhan Hukdis Th 2017 di lingkungan KESDM
4. Laporan Pelaksanaan Kode Etik dan Penegakan Disiplin Ditjen Gatrik 2017
5. Nota Dinas Monitoring Disiplin PNS terkait Kehadiran Pegawai Ditjen Minerba
6. Monitoring Disiplin Pegawai BPSDM ESDM
7. PENERAPAN DISIPLIN DAN KODE ETIK ITJEN KESDM SEMESTER I
8. PENERAPAN DISIPLIN DAN KODE ETIK IRJEN KEMENTRIAN ESDM TH 2017
9. MonEv Pelaksanaan Kode Etik - Disiplin Pegawai - Setjen DEN
10. Sosialisasi Dispilin PNS dan Sistem Hukman Disiplin (SIMANDIS) - Setjen DEN
Catatan:
</t>
    </r>
    <r>
      <rPr>
        <sz val="9"/>
        <color rgb="FFFF0000"/>
        <rFont val="Calibri"/>
        <family val="2"/>
      </rPr>
      <t>Laporan Monev (min. triwulan)--&gt; ALL UNIT</t>
    </r>
  </si>
  <si>
    <r>
      <t xml:space="preserve">1. Renstra PPSDM KEBTKE Tahun 2015-2019
2. Renstra Ditjen EBTKE Tahun 2015-2019
3. Notulen Penyusunan Renstra EBTKE
4. Penetapan Kinerja Seluruh Eselon I Tahun 2017 KESDM
5. Arahan/koreksi  MESDM atas Penetapan Kinerja 
6. Arahan MESDM atas nota dinas laporan Dirjen pada penetapan lifting Migas 
7. Penetapan Kinerja Ditjen Gatrik 2017
</t>
    </r>
    <r>
      <rPr>
        <sz val="9"/>
        <color rgb="FFFF0000"/>
        <rFont val="Calibri"/>
        <family val="2"/>
      </rPr>
      <t>Catatan:
Dokumentasi Penandatangan PK --&gt; akan diadakan acara seremonial Penandatangan PK 2018</t>
    </r>
  </si>
  <si>
    <r>
      <t xml:space="preserve">1. Lap. Gratifikasi, Lap. Monev Gratifikasi, dan Tindak Lanjut Laporan Monev Gratifikasi
2. Notulen Rapat Gratifikasi 2016
3. Hasil Pendampingan Pengembangan Sistem Pelaporan Gratifikasi dan Konsultasi Online KESDM 2016
4. Pembuatan Gratifikasi Online
5. Undangan Rapat Koordinasi Nasional Pengendalian Gratifikasi
6. </t>
    </r>
    <r>
      <rPr>
        <i/>
        <sz val="9"/>
        <rFont val="Calibri"/>
        <family val="2"/>
      </rPr>
      <t>Screenshoot</t>
    </r>
    <r>
      <rPr>
        <sz val="9"/>
        <color rgb="FF000000"/>
        <rFont val="Calibri"/>
        <family val="2"/>
      </rPr>
      <t xml:space="preserve"> Gratifikasi Online
7. Undangan Evaluasi Gratifikasi Online 2017
8. Surat Irjen ttg Pengendalian Gratifikasi Idul Fitri 2017
9. Surat Irjen ttg Pengendalian Gratifikasi Natal 2017 dan Tahun Baru 2018
</t>
    </r>
  </si>
  <si>
    <r>
      <t>1. Permen ESDM No.17 Tahun 2011 tentang Penyelenggaraan SPIP
2. Kep. Irjen tentang Desain Penyelenggaraan SPIP
3. SK Ka. BDL Desain Penyelenggaraan SPIP di Lingkungan Badiklat ESDM
4. SK Satgas Pelaksana SPIP Tahun 2013 s.d. 2016
5. Kep. Menteri tentang Tim Penyelenggaraan SPIP KESDM
6. Kep. Irjen tentang Penilaian Maturitas SPIP di Lingkungan KESDM
7. Tim Monev Pelaksanaan SPIP di Lingkungan KESDM Tahun 2016
8. Undangan Pembahasan Rancangan Permen ESDM tentang Pedoman Penyelenggaraan SPIP
9. SK Pengangkatan Anggota SPI STEM AKAMIGAS Tahun 2017
10. Daftar Hadir Pembentukan Satgas SPIP dan RB
11. SK Satgas Pelaksana SPIP pada Seluruh Eselon 1 di Lingkungan KESDM 2017
12. SK Tim Reviu Maturitas SPIP di Lingkungan KESDM Tahun 2018
13. Rancangan Permen ESDM SPIP_ver091117
14. Rancangan Permen ESDM SPIP Versi 160118</t>
    </r>
    <r>
      <rPr>
        <sz val="9"/>
        <color rgb="FFFF0000"/>
        <rFont val="Calibri"/>
        <family val="2"/>
      </rPr>
      <t xml:space="preserve">
</t>
    </r>
  </si>
  <si>
    <r>
      <t xml:space="preserve">1. Laporan Monitoring SPIP Tahun 2015
2. Tim Monev Pelaksanaan SPIP di Lingkungan KESDM Tahun 2016
3. Lap. Monitoring dan Penilaian Maturitas SPIP Tahun 2016
4. Lap. Hasil QA BPKP atas Penilaian Tingkat Maturitas SPIP KESDM Tahun 2016
5. Usulan Anggota Evaluasi SPIP 2017
6. SP Evaluasi SPIP di Lingkungan Kementerian ESDM 2017
7. Lap. Evaluasi SPIP di Lingkungan KESDM - September 2017
8. Notulen Rapat SPIP - 8 September 2017
9. Rencana Tindak Lanjut SPIP dalam Rangka Pelaksanaan RB
10. Nota Dinas Tindak Lanjut Evaluasi SPIP
11. Undangan Tindak Lanjut Evaluasi SPIP
12. SP Tindak Lanjut atas Hasil Evaluasi SPIP di Lingkungan KESDM 2017
13. Notulen Tindak Lanjut Evaluasi SPIP
14. Lap. Monev Tindak Lanjut atas Hasil Evaluasi SPIP, Sept-Oktober 2017
15. Laporan Hasil Validasi BPKP atas Penilaian Maturitas SPIP 2017
16. SK Tim Reviu Maturitas SPIP di Lingkungan KESDM Tahun 2018
17. LHR Maturitas SPIP Itjen
18. LHR Maturitas SPIP Badan Geologi
19. LHR Maturitas SPIP Balitbang
20. LHR Maturitas SPIP BPH Migas
21. LHR Maturitas SPIP BPSDM
22. LHR Maturitas SPIP SETJEN DEN
23. LHR Maturitas SPIP Ditjen Migas
24. LHR Maturitas SPIP Ditjen EBTKE
25. LHR Maturitas SPIP Ditjen Ketenagalistrikan
26. LHR Maturitas Ditjen Minerba
27. LHR Maturitas SPIP Setjen
28. LHR Maturitas SPIP KESDM
</t>
    </r>
    <r>
      <rPr>
        <sz val="9"/>
        <color theme="1"/>
        <rFont val="Calibri"/>
        <family val="2"/>
      </rPr>
      <t>29. Surat Kepala Biro Keuangan Hal Tindak Lanjut Area of Improvement (AOI) di
Lingkungan Sekretariat Jenderal Kementerian ESDM
30. Surat Sekretaris Jenderal Kementerian ESDM Hal Laporan Hasil Penilaian Maturitas
Sistem Pengendalian Intern Pemerintah (SPIP) Kementerian Energi dan Sumber Daya
Mineral Tahun 2017</t>
    </r>
    <r>
      <rPr>
        <sz val="9"/>
        <color rgb="FF000000"/>
        <rFont val="Calibri"/>
        <family val="2"/>
      </rPr>
      <t xml:space="preserve">
Catatan:
Laporan Pemantauan Tindak Lanjut
</t>
    </r>
  </si>
  <si>
    <r>
      <t>1. Kep irjen 865</t>
    </r>
    <r>
      <rPr>
        <sz val="9"/>
        <color theme="1"/>
        <rFont val="Calibri"/>
        <family val="2"/>
      </rPr>
      <t>.K Juknis TL Dumas Berkadar Pengawasan
2. Permen ESDM 40 Th 2015 ttg Pengaduan Masyarakat
3. SOP Call Centre Migas 
4. SK Satgas Pengaduan Masyarakat Ditjen EBTKE</t>
    </r>
    <r>
      <rPr>
        <sz val="9"/>
        <color rgb="FF000000"/>
        <rFont val="Calibri"/>
        <family val="2"/>
      </rPr>
      <t xml:space="preserve">
</t>
    </r>
  </si>
  <si>
    <r>
      <t xml:space="preserve">1. Dokumentasi Sosialisasi WBS
2. Lap Sosialisasi Gratifikasi dan WBS pada Badan Geologi
3. Lap Sosialisasi Gratifikasi dan WBS pada Badan Litbang ESDM
4. Lap Sosialisasi Gratifikasi dan WBS pada Ditjen EBTKE
5. Lap Sosialisasi Gratifikasi dan WBS pada BPH Migas
6. Lap Sosialisasi TIPIKOR, Gratifikasi, dan Teknis Penggunaan WBS pada Ditjen Mineral dan Batubara
7. Lap Sosialisasi TIPIKOR, Gratifikasi, dan Teknis Penggunaan WBS pada Inspektorat Kementerian ESDM
8. Lap Sosialisasi TIPIKOR, Gratifikasi, dan Teknis Penggunaan WBS pada Badan Diklat ESDM
9. Laporan Pelaksanaan WBS
10. </t>
    </r>
    <r>
      <rPr>
        <i/>
        <sz val="9"/>
        <rFont val="Calibri"/>
        <family val="2"/>
      </rPr>
      <t>Sticker</t>
    </r>
    <r>
      <rPr>
        <sz val="9"/>
        <color rgb="FF000000"/>
        <rFont val="Calibri"/>
        <family val="2"/>
      </rPr>
      <t xml:space="preserve"> dan </t>
    </r>
    <r>
      <rPr>
        <i/>
        <sz val="9"/>
        <rFont val="Calibri"/>
        <family val="2"/>
      </rPr>
      <t>Banner</t>
    </r>
    <r>
      <rPr>
        <sz val="9"/>
        <color rgb="FF000000"/>
        <rFont val="Calibri"/>
        <family val="2"/>
      </rPr>
      <t xml:space="preserve"> WBS untuk Unit di Lingkungan Kementerian ESDM
</t>
    </r>
  </si>
  <si>
    <r>
      <t xml:space="preserve">1. SOP Perubahan Saham, Direksi dan Komisaris untuk Kagiatan Usaha Pertambangan Mineral dan Batubara
2. Laporan Kaji Ulang Mutu SMM LEMIGAS_Balitbang
3. Laporan Pelaksanaan Sosialisasi Penyederhanaan Regulasi dan Perizinan Ditjen Migas
</t>
    </r>
    <r>
      <rPr>
        <sz val="9"/>
        <color rgb="FFFF0000"/>
        <rFont val="Calibri"/>
        <family val="2"/>
      </rPr>
      <t>Permen ESDM Nomor 29 Tahun 2017 tentang Perizinan Migas (blm diupload)
Tambahan :  SOP Penyederhanaan perijinan yang baru
Catatan:
Laporan Perbaikan SOP: ALL Unit Pelayanan</t>
    </r>
  </si>
  <si>
    <r>
      <t xml:space="preserve">1. Buletin Bulanan Tahun 2017 STEM Akamigas
2. Leaflet Informasi STEM AKamigas Tahun 2017
3. Website Pelayanan Jasa LEMIGAS 
4. Website Pelayanan Jasa Tekmira
5. Layanan Informasi dan Investasi Ditjen EBTKE
</t>
    </r>
    <r>
      <rPr>
        <sz val="9"/>
        <color theme="1"/>
        <rFont val="Calibri"/>
        <family val="2"/>
      </rPr>
      <t>6. Website Pelayanan Jasa Ditjen Gatrik (SLO, SKTTK, e-SBU)
7. Aplikasi Perizinan Migas Online
8. museum.geology.esdm.go.id (printscreen)</t>
    </r>
    <r>
      <rPr>
        <sz val="9"/>
        <color rgb="FFFF0000"/>
        <rFont val="Calibri"/>
        <family val="2"/>
      </rPr>
      <t xml:space="preserve">
</t>
    </r>
  </si>
  <si>
    <r>
      <t xml:space="preserve">1. Ruang Lintas EBTKE 
</t>
    </r>
    <r>
      <rPr>
        <sz val="9"/>
        <color theme="1"/>
        <rFont val="Calibri"/>
        <family val="2"/>
      </rPr>
      <t>2. Ruang Pelayanan Informasi dan Investasi Terpadu Ditjen Minerba
3. ESDM one map Indonesia</t>
    </r>
    <r>
      <rPr>
        <sz val="9"/>
        <color rgb="FFFF0000"/>
        <rFont val="Calibri"/>
        <family val="2"/>
      </rPr>
      <t xml:space="preserve">
</t>
    </r>
    <r>
      <rPr>
        <sz val="9"/>
        <color rgb="FF000000"/>
        <rFont val="Calibri"/>
        <family val="2"/>
      </rPr>
      <t>4. Kios layanan informasi ketenagalistrikan - Ditjen Gatrik
5.  Aplikasi Jasa Litbang Terpadu LEMIGAS_Balitbang</t>
    </r>
    <r>
      <rPr>
        <sz val="9"/>
        <color rgb="FFFF0000"/>
        <rFont val="Calibri"/>
        <family val="2"/>
      </rPr>
      <t xml:space="preserve">
Tambahan : </t>
    </r>
    <r>
      <rPr>
        <strike/>
        <sz val="9"/>
        <color rgb="FFFF0000"/>
        <rFont val="Calibri"/>
        <family val="2"/>
      </rPr>
      <t>pelayanan lemigas</t>
    </r>
  </si>
  <si>
    <r>
      <t xml:space="preserve">1. Inovasi Pelayanan SINERGI DESA EBTKE
2. sertifikat Inovasi Pelayanan Publik - Biogenik Dangkal
3. sertifikat Inovasi Pelayanan Publik - Karpet Mineral Untuk Rakyat
4. sertifikat Inovasi Pelayanan Publik - TUSINA BARASEGER
5. Sistem Informasi Tenaga Asing Panas Bumi
6. Website Pelayanan Jasa Ditjen Gatrik (SLO, SKTTK, e-SBU)
7. Inovasi Gas Biogenik Dangkal_Balitbang
8. Inovasi Karpet Mineral untuk Rakyat_Balitbang
9. Inovasi Tusina Baraseger_Balitbang
</t>
    </r>
    <r>
      <rPr>
        <sz val="9"/>
        <color rgb="FFFF0000"/>
        <rFont val="Calibri"/>
        <family val="2"/>
      </rPr>
      <t>BLM DIUPLOAD :
5. Inovasi Pelayanan Perizinan Tenaga Asing Online
6. Aplikasi Perizinan Migas Online</t>
    </r>
  </si>
  <si>
    <t>1. Tindak Lanjut Pengaduan Puslitbang Tekmira
2.  PENANGANAN PENGADUAN MASYARAKAT DITJEN EBTKE
3. Rekapitulasi Tindak Lanjut Pengaduan Masyarakat pada Ditjen Migas  
4. Rekapitulasi Tindak Lanjut Pengaduan Konsumen Ketenagalistrikan</t>
  </si>
  <si>
    <t>USULAN 2018</t>
  </si>
  <si>
    <t>Nilai Usulan 2018</t>
  </si>
  <si>
    <t xml:space="preserve"> 1. Tim RB KESDM : SK Tim RB dan SK Tim Asesor PMPRB KESDM 2017
 2. Tim RB Setjen KESDM : SK Tim Pelaksana RB Setjen 2017
 3. Tim RB Migas :SK Tim Pelaksana RB  Migas 2017
 4. Tim RB Gatrik : SK Tim RB GATRIK 2017 
 5. Tim RB Minerba : SK Tim Pelaksanaan Program Reformasi Birokrasi Tahun 2017
 6. Tim RB EBTKE : SK Tim RB EBTKE 2017
 7. Tim RB Itjen : SK Tim Pelaksana RB ITJEN 2017
 8. Tim RB Badan Geologi : SK Tim RB BADAN GEOLOGI 2017 dan SK Tim RB (tingkat UPT)
 9. Tim RB Balitbang : SK Tim RB BALITBANG 2017
10. Tim RB BPSDM : SK Tim Pelaksana  RB BPSDM 2017; SK Tim RB BDTBT 
11. Tim RB Setjen DEN : SK Tim RB Setjen DEN 2017
</t>
  </si>
  <si>
    <t xml:space="preserve">1. Tim RB KESDM : a. Paparan Tindak Lanjut RB KESDM 9-10 Maret 2017; b. Undangan Rapat Tindak Lanjut Pelaksanaan RB KESDM 22 Maret 2017 (dilengkapi dengan laporannya); c. Undangan  TL Pelaksanaan RB KESDM 13 April 2017 (dilengkapi dengan laporannya)
2. Tim RB SETJEN : a. Laporan monev RB Bandung des2017; b. Laporan Kegiatan Monev RB Setjen TA 2017 ; c. Rencana tindak lanjut rb setjen 2017; 
3. Tim RB MIGAS : a. Laporan Pelaksanaan dan Monev RB Ditjen Migas Tahun 2017; b. Rencana Tindak Lanjut RB Ditjen Migas 2018
4. Tim RB GATRIK : Laporan Monev Tim RB GATRIK 2017
5. Tim RB Minerba : Laporan Pelaksanaan dan Monitoring Evaluasi RB
6. Tim RB EBTKE : Laporan Kerja Tim RB Semester I Ditjen EBTKE 2017
7. Tim RB ITJEN : Laporan Pelaksanaan RB Itjen 2017
8. Tim RB Badan Geologi : LAPORAN Hasil Monev RB 2017
9. Tim RB Balitbang : Laporan Kegiatan Tim RB Balitbang 2017
10. Tim RB BPSDM : a. Laporan Monev Kegiatan RB 2017; b. Laporan Reformasi Birokrasi 2017-BPSDM
11. Tim RB Setjen DEN : Laporan Kegiatan Tim RB Setjen DEN 2017  
</t>
  </si>
  <si>
    <t xml:space="preserve">1. Tim RB KESDM : a. Rencana Kegiatan RB KESDM 2017; b. Quick Wins Roadmap RB KESDM; c. Laporan RB KESDM 2017
2. Tim RB SETJEN :  Laporan RB Setjen 2017
3. Tim RB MIGAS  : Laporan Pelaksanaan dan Monev RB Ditjen Migas Tahun 2017
4. Tim RB GATRIK : Laporan Monev Tim RB GATRIK 2017
5. Tim RB MINERBA : Laporan  Pelaksanaan dan Monitoring Evaluasi RB 
6. Tim RB EBTKE : a. Laporan Kerja Tim RB Semester I Ditjen EBTKE 2017; b. Peta Progress Pelaksanaan RB dan Rencana Tindak Lanjut RB di lingkungan Ditjen EBTKE 
7. Tim RB ITJEN : Laporan pelaksanaan RB Itjen 2017
8. Tim RB BADAN GEOLOGI : LAPORAN Hasil Monev RB 2017
9. Tim RB BALITBANG : Laporan Kegiatan Tim RB Balitbang 2017
10. Tim RB BPSDM : a. Undangan Rapat Pembahasan RB BPSDM ESDM Tahun 2017; b. Notulensi Rapat Tindak Lanjut RB BPSDM ESDM 2017; c. Dokumentasi Rapat Pembahasan RB BPSDM ESDM 5 Des 2017
11. Tim RB SETJEN DEN : Laporan Kegiatan Tim RB Setjen DEN - 2017
</t>
  </si>
  <si>
    <r>
      <t xml:space="preserve">1. TIM ASESOR PMPRB KESDM 2017
2. Sertifikat Diklat Reform Leader Academy
</t>
    </r>
    <r>
      <rPr>
        <sz val="9"/>
        <color rgb="FFFF0000"/>
        <rFont val="Calibri"/>
        <family val="2"/>
      </rPr>
      <t xml:space="preserve">
</t>
    </r>
  </si>
  <si>
    <r>
      <t xml:space="preserve">1. Keterlibatan pimpinan dalam pelaksanaan RB
2. Kepmen-esdm-1808-2015 tentang Nilai-Nilai KESDM
3. Laporan Kegiatan Sosialisasi RB KESDM di BDTBT
4. Komitmen Pimpinan Pelaksanaan RB KESDM 2015-2019
5. Laporan </t>
    </r>
    <r>
      <rPr>
        <i/>
        <sz val="9"/>
        <rFont val="Calibri"/>
        <family val="2"/>
      </rPr>
      <t xml:space="preserve">Coffe Morning </t>
    </r>
    <r>
      <rPr>
        <sz val="9"/>
        <color rgb="FF000000"/>
        <rFont val="Calibri"/>
        <family val="2"/>
      </rPr>
      <t xml:space="preserve">Ditjen Gatrik
</t>
    </r>
  </si>
  <si>
    <t xml:space="preserve">1. Rubrik berita RB website esdm.go.id
2. Quote Menteri ESDM "Meningkatkan Produktifitas Kerja"
</t>
  </si>
  <si>
    <r>
      <t xml:space="preserve">dokumen berupa Kepmen No 240 Tahun 2017 ttg Prolegnas dan SOP Penyusunan peraturan perundang-undangan telah diimplementasikan dalam proses penyusunan peraturan perundang-undangan
</t>
    </r>
    <r>
      <rPr>
        <sz val="9"/>
        <color rgb="FFFF0000"/>
        <rFont val="Calibri"/>
        <family val="2"/>
      </rPr>
      <t xml:space="preserve">
</t>
    </r>
  </si>
  <si>
    <r>
      <t xml:space="preserve">1. KESDM : a. Kepmen-esdm-3940-Thn 2017 Tentang Proses Bisnis KESDM; b. Undangan Penyusunan Probis, 23-24 2 17, di Aston Braga Bandung </t>
    </r>
    <r>
      <rPr>
        <sz val="9"/>
        <color rgb="FF000000"/>
        <rFont val="Calibri"/>
        <family val="2"/>
      </rPr>
      <t xml:space="preserve">
2. SETJEN :
3. MIGAS : Proses Bisnis Ditjen Migas
4. GATRIK : Draft Peta Proses Bisnis Ditjen Gatrik
5. MINERBA :
6. EBTKE : Draf Proses Bisnis EBTKE
7. ITJEN : 
8. BAGEOL : Peta Proses Bisnis Badan Geologi
9. BALITBANG : 
10. BPSDM : SOP PPSDM KEBTKE Tahun 2017
11. SETJEN DEN :  Draft Peta Proses Bisnis DEN dan atau Setjen DEN</t>
    </r>
  </si>
  <si>
    <r>
      <t xml:space="preserve">1. 1. STEM Akamigas - Buletin Bulanan Tahun 2017
2. 2. STEM Akamigas - Leaflet Informasi Program Studi
3. Keterbukaan Informasi Publik Ditjen EBTKE
4. Laporan Kegiatan Informasi Pelayanan Publik Badan Geologi
5. Laporan PPID 2017 - Setjen DEN
6. Migas - Monev Penyampaian Informasi Publik (Level KESDM - From BiroKLIK)
7. Migas - Penyampaian Informasi Publik (Level KESDM - From BiroKLIK)
8. Migas - Penyampaian Informasi Publik
9. Presentasi LAPOR! 2017
10. Rekap Pelayanan Pengaduan Via LAPOR KSP 2017
11. Tim Dokumen Pembuatan Materi Publikasi 2017 - Setjen DEN
</t>
    </r>
    <r>
      <rPr>
        <sz val="9"/>
        <color rgb="FFFF0000"/>
        <rFont val="Calibri"/>
        <family val="2"/>
      </rPr>
      <t xml:space="preserve">
Catatan:
ALL Unit: Laporan Penyampaian Informasi Publik</t>
    </r>
  </si>
  <si>
    <r>
      <t xml:space="preserve">1. Laporan Rekap Pengaduan Ditjen EBTKE
2. Laporan PPID 2017 - Setjen DEN
3. Migas -  Monev Penyampaian Informasi Publik (Presentasi)
4. Migas -  Monev Penyampaian Informasi Publik
5. SAQ Monev KIP 2017_Kementerian ESDM
6. Tim Dokumen Pembuatan Materi Publikasi 2017 - Setjen DEN
</t>
    </r>
    <r>
      <rPr>
        <sz val="9"/>
        <color rgb="FFFF0000"/>
        <rFont val="Calibri"/>
        <family val="2"/>
      </rPr>
      <t xml:space="preserve">
</t>
    </r>
  </si>
  <si>
    <t xml:space="preserve">1. Monitoring SKP Ditjen Gatrik Tahun 2017
2. Surat pengisian aplikasi laporan penilaian prestasi kerja (e-Lapkin) 2017
3. Capture e-Lapkin Setjen 2017
4. Surat Monitoring SKP Tahun 2017 BPSDM ESDM
5. Balitbang_Laporan Evaluasi dan Analisis SKP Balitbang
6. Laporan Monitoring SKP Badan Geologi
7. Monitoring SKP - Setjen DEN
8. Pemberitahuan SKP DItjen Migas
</t>
  </si>
  <si>
    <t xml:space="preserve">1. Monitoring SKP Ditjen Gatrik Tahun 2017
2. Surat Monitoring SKP Tahun 2017 BPSDM ESDM
3. Balitbang_Laporan Evaluasi dan Analisis SKP Balitbang
4. Balitbang_SKP terkait kinerja organisasi
5. Monitoring SKP - Setjen DEN
</t>
  </si>
  <si>
    <t xml:space="preserve">1. Capture e-Lapkin Setjen 2017
2. Surat Monitoring SKP Tahun 2017 BPSDM ESDM
3. Balitbang_Laporan Evaluasi dan Analisis SKP 2016
4. Balitbang_SKP sesuai kinerja Organisasi
5. Monitoring SKP - Setjen DEN
</t>
  </si>
  <si>
    <t xml:space="preserve">1. Capture e-Lapkin Setjen 2017
2. Surat Monitoring SKP Tahun 2017 BPSDM ESDM
3. Balitbang_Laporan Evaluasi dan Analisis SKP Balitbang
4. Balitbang_SKP terkait kinerja organisasi
5. Monitoring SKP - Setjen DEN
</t>
  </si>
  <si>
    <t xml:space="preserve">1. PP No. 42 Tahun 2004;
2. Permen ESDM No. 7 Tahun 2011;
3. Permen ESDM No. 13 Tahun 2011;
4. Peraturan Sekjen DEN No. 001 K/70.RB/SJD/2011
5. Perdirjen EBTKENo. 326 K/70/DJE/2012 Tentang Kode Etik di lingkungan Ditjen EBTKE
6. Kode Etik Pelayanan di lingkungan Ditjen EBTKE
7. Kode Etik PNS, PPNS dan Inspektur Migas di lingkungan Ditjen Migas
8. Perdirjen Ketenagalistrikan tentang Kode Etik
9. Kepdirjen Ketenagalistrikan tentang Komite Kode Etik Ditjen Gatrik
10. Persekjen No. 002.SJ/2010
11. Kode Etik PNS Direktorat Jenderal Mineral dan Batubara
12. Kode Etik PNS Badiklat ESDM
13. Kode Etik PNS Badan Litbang ESDM
14. PerIrjen Kode Etik PNS Itjen
15. Peraturan tentang Kode Etik Badan Geologi
</t>
  </si>
  <si>
    <t xml:space="preserve">1. Sosialisasi dan Monev Tugas Belajar di lingkungan Setjen DEN
2. Monitoring Disiplin PNS terkait Kehadiran Pegawai Ditjen EBTKE
3. Rekap Penjatuhan Hukdis Th 2017 di lingkungan KESDM
4. Laporan Penegakan kode etik dan disiplin Ditjen Gatrik
5. Laporan Monev Disiplin dan Kode Etik Itjen Tahun 2017
6. Nota Dinas Monitoring Disiplin PNS terkait Kehadiran Pegawai Ditjen Minerba
7. Monitoring Disiplin Pegawai BPSDM ESDM
8. Laporan Monitoring Pelaksanaan Disiplin PNS Badan Geologi
9. MonEv Pelaksanaan Kode Etik - Disiplin Pegawai - Setjen DEN
10. Sosialisasi Dispilin PNS dan Sistem Hukman Disiplin (SIMANDIS) - Setjen DEN
</t>
  </si>
  <si>
    <t xml:space="preserve">1. SK Kepala Balitbang ttg PNS Teladan di lingkungan Balitbang
2. REKAP DISIPLIN 2015-2016 Ditjen EBTKE
3. Rekap Penjatuhan Hukdis Th 2017 di lingkungan KESDM
4. surat rekap penjatuhan hukuman disiplin EBTKE.pdf 
5. Laporan Pelaksanaan Kode Etik dan Penegakan Disiplin Ditjen Gatrik 2017
6. SK PNS Teladan BPSDM ESDM Tahun 2017
7. Hukuman Disiplin Berupa Teguran Tertulis Ditjen Minerba
8. Penghargaan Tim Terbaik Itjen
</t>
  </si>
  <si>
    <r>
      <t xml:space="preserve">1. Penetapan Kinerja PPSDM KEBTKE oleh Pimpinan Tinggi BPSDM ESDM
2. Renstra PPSDM KEBTKE Tahun 2015-2019
3. Renstra Ditjen EBTKE Tahun 2015-2019
4. Notulen Penyusunan Renstra EBTKE
5. Renstra KESDM 2015-2019
6. Arahan MESDM atas Target Sasaran Renstra untuk Tahun 2019
7. Renstra Ditjen Gatrik 2015-2019
8. Undangan dan Daftar Hadir Penyusunan Renstra Ditjen Minerba
9. RENSTRA MIGAS 2015-2019
10. Dokumen Penyusunan Renstra Badan Geologi
11. Dokumen Penyusunan Renstra: Renstra KESDM dan Renstra SETJEN
</t>
    </r>
    <r>
      <rPr>
        <sz val="9"/>
        <color rgb="FFFF0000"/>
        <rFont val="Calibri"/>
        <family val="2"/>
      </rPr>
      <t/>
    </r>
  </si>
  <si>
    <t xml:space="preserve">1. Surat Tugas dan Sertifikat Diklat AKIP Ditjen Minerba
2. Capaian 3 tahun Sektor Geologi
3. Revisi IKU KESDM
4. Laporan Hasil Sosialisasi E Kinerja
5. User Guidelines eKinerja Kementerian ESDM
</t>
  </si>
  <si>
    <t xml:space="preserve">1. LAKIN PPSDM KEBTKE
2. Notulen Rapat Monev Kinerja BPSDM ESDM April 2017
3. Data Badan Geologi
4. Capaian kinerja yang dibahas pada rapim mingguan
5. Kinerja yang dipantau KSP setiap Triwulan
6. LAKIN Ditjen Gatrik Tahun 2017
7. Realisasi Indikator Penyusunan Kinerja Triwulanan e-kinerja - Ditjen Gatrik
8. Laporan Monev e-kinerja triwulan Balitbang
9. Capture E Kinerja Ditjen Migas 2017
10. Dokumen Reviu RENSTRA KESDM
11. Lakin Triwulanan 2016 - Setjen DEN
12. Print Screen update e kinerja all unit KESDM 
</t>
  </si>
  <si>
    <r>
      <t xml:space="preserve">1. Penerapan SPIP &amp; Lingk. Pengendalian di Lingkungan Kementerian ESDM
2. Identifikasi &amp; Penilaian Risiko di Lingkungan Kementerian ESDM
3. Monitoring SPIP Tahun 2015
4. Monitoring dan Penilaian Maturitas SPIP Tahun 2016
5. Evaluasi SPIP di Lingkungan KESDM - September 2017
6. Monev Tindak Lanjut atas Hasil Evaluasi SPIP, Sept-Oktober 2017
7. Lap. Hasil </t>
    </r>
    <r>
      <rPr>
        <i/>
        <sz val="9"/>
        <rFont val="Calibri"/>
        <family val="2"/>
      </rPr>
      <t>Quality Assurance</t>
    </r>
    <r>
      <rPr>
        <sz val="9"/>
        <color rgb="FF000000"/>
        <rFont val="Calibri"/>
        <family val="2"/>
      </rPr>
      <t xml:space="preserve"> BPKP atas Penilaian Tingkat Maturitas SPIP KESDM Tahun 2016
8. Laporan Hasil Validasi BPKP atas Penilaian Maturitas SPIP 2017
9. Pengendalian Intern atas Pelaporan Keuangan (PIPK) Tingkat UAPA - Identifikasi Risiko, RTP, dan Pengujian Efektivitas Pengendalian
10. Desain Penyelenggaraan SPIP
11. Laporan Kegiatan Pengendalian EBTKE
12. Laporan Kegiatan Pengendalian pada Sekjen DEN
13. Laporan Monitoring SPIP EBTKE
14. Laporan Kegiatan Pengendalian pada Ditjen Minerba
15. Laporan Kegiatan Pengendalian pada Inspektorat Jenderal
16. Laporan Monitoring SPIP Setjen
17. Laporan Kegiatan Pengendalian BPH Migas
18. Laporan Kegiatan Pengendalian Risiko pada BPSDM
19. Laporan Monitoring SPIP BPSDM
20. Laporan Kegiatan Pengendalian dan Pemantauan SPIP Ditjen Gatrik
21. Laporan Kegiatan Pengendalian dan Pemantauan SPIP Badan Litbang ESDM
22. Laporan Kegiatan pengendalian resiko Ditjen Migas
23. Laporan BPK pada Badan Geologi
</t>
    </r>
    <r>
      <rPr>
        <sz val="9"/>
        <color rgb="FFFF0000"/>
        <rFont val="Calibri"/>
        <family val="2"/>
      </rPr>
      <t/>
    </r>
  </si>
  <si>
    <r>
      <t xml:space="preserve">1. Lap Tim Monev Pengelolaan DUMAS Berkadar Pengawasan di lingk KESDM 2015
2. Lap Monev DUMAS berkadar Pengawasan 2016
3. Laporan Berkala Pelaksanaan PPID dan Lapor 2016
4. Rekap DUMAS MINERBA
5. Permintaan Penghubung LAPOR
6. Admin Pengubung LAPOR
7. Laporan Aksi PPK B12 2017
8. Laporan Pertemuan dengan LPSK
9. Tindak Lanjut Pengaduan Masyarakat Tekmira
11. Laporan Rekapitulasi Pengaduan Masyarakat dan Respon Pengaduan Masyarakat melalui Website di lingkungan Ditjen EBTKE
</t>
    </r>
    <r>
      <rPr>
        <sz val="9"/>
        <color theme="1"/>
        <rFont val="Calibri"/>
        <family val="2"/>
      </rPr>
      <t xml:space="preserve">11. Rekapitulasi Tindak Lanjut Pengaduan Masyarakat Ditjen Migas Tahun 2017 </t>
    </r>
    <r>
      <rPr>
        <sz val="9"/>
        <color rgb="FF000000"/>
        <rFont val="Calibri"/>
        <family val="2"/>
      </rPr>
      <t xml:space="preserve">
12. Rekapitulasi Pengaduan Masyarakat lingkup Ditjen Gatrik 2017
</t>
    </r>
  </si>
  <si>
    <r>
      <t xml:space="preserve">1. Maklumat Pelayanan LEMIGAS
2. Maklumat Pelayanan Puslitbangtek Mineral dan Batubara
3. Maklumat Standar Pelayanan Ditjen Gatrik
4. Maklumat Pelayanan Ditjen  Minerba
5. Foto Maklumat Standar Pelayan Ditjen Migas
6. Maklumat Standar Pelayanan Badan Geologi
</t>
    </r>
    <r>
      <rPr>
        <sz val="9"/>
        <color rgb="FFFF0000"/>
        <rFont val="Calibri"/>
        <family val="2"/>
      </rPr>
      <t xml:space="preserve">
</t>
    </r>
  </si>
  <si>
    <r>
      <t xml:space="preserve">1. Laporan SKM Balitbang
2. Laporan Indeks Kepuasan Masyarakat pada PPSDM Migas Th. 2016
3. ND Laporan Indeks Kepuasan Masyarakat terhadap PPSDM Migas Th. 2017
4. Rekap Kepuasan Pemohon Perizinan Minerba Terhadap Frontliner Ruang Pelayanan Informasi dan Investasi Terpadu Minerba
5. SURVEY SKM LINTAS EBTKE
6. Hasil survei pelayanan publik pabum 
7. Kuesioner Survey Kepuasan Masyarakat Melalui Situs https ikm.minerba.esdm.go.id
8. Laporan Survey Kepuasan Masyarakat pada PPSDM KEBTKE
9. Laporan Survey Kepuasan Itjen KESDM (kegiatan assurance dan consulting)
10. Hasil Survey Kepuasan SLO Ditjen Gatrik
11. Hasil Survey Pelayanan Publik Ditjen Gatrik
</t>
    </r>
    <r>
      <rPr>
        <sz val="9"/>
        <color rgb="FFFF0000"/>
        <rFont val="Calibri"/>
        <family val="2"/>
      </rPr>
      <t/>
    </r>
  </si>
  <si>
    <r>
      <t xml:space="preserve">1. Aplikasi Jasa Litbang Terpadu LEMIGAS_Balitbang
2. Aplikasi Pelayanan Jasa Online Puslitbangtek Tekmira_Balitbang
3. Aplikasi E-Library PPSDM KEBTKE
4. Sistem Informasi Panas Bumi
5. Sistem Informasi Tenaga Asing Panas Bumi
6. Sistem Informasi Pelaporan Online Penghematan Energi dan Air
7. Sistem informasi perizinan label tanda hemat energi
8. Sistem Informasi Pengembangan Panas Bumi Indonesia
9. Aplikasi Akuisisi Data PLTS dan Sistem Informasi Permohonan Infrastruktur EBT
10. Aplikasi Badan Geologi
11. Aplikasi Website Ditjen Gatrik, aplikasi "Sistem Registrasi SLO", aplikasi "Sertifikasi Kompetensi Tenaga Teknik Ketenagalistrikan", Aplikasi "Sertifikasi Badan Usaha", Aplikasi "Kios Layanan Informasi Ketenagalistrikan".
12. e-PNBP Ditjen Minerba
13. Aplikasi Perizinan Online Ditjen Minerba
</t>
    </r>
    <r>
      <rPr>
        <sz val="9"/>
        <color theme="1"/>
        <rFont val="Calibri"/>
        <family val="2"/>
      </rPr>
      <t xml:space="preserve">14. Aplikasi pada Ditjen Migas
</t>
    </r>
    <r>
      <rPr>
        <sz val="9"/>
        <color rgb="FFFF0000"/>
        <rFont val="Calibri"/>
        <family val="2"/>
      </rPr>
      <t xml:space="preserve">
</t>
    </r>
  </si>
  <si>
    <t xml:space="preserve">1. Instruksi MESDM No. 8 I/07/MEM/2016 tentang Kewajiban Penyampaian Laporan Triwulan
2. Dokumentasi tentang aplikasi e-Kinerja
3. Laporan kinerja (Lakin) triwulanan  (Sekjen, Migas)
4. RENSTRA PPSDM KEBTKE Tahun 2015-2019
5. Renstra Ditjen EBTKE 2015-2019
6. Rapat Pelaporan dan Evaluasi Capaian Kinerja Triwulan Ditjen Minerba
7. LAKIN dan Capaian Kinerja Ketenagalistrikan Ditjen Gatrik 2017 
8. Realisasi Indikator Penyusunan Kinerja Triwulanan e-kinerja - Ditjen Gatrik
9. Matriks Tindak Lanjut Kegiatan/Kinerja Balitbang
10. Dokumentasi Rapim Eselon I, Eselon II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</si>
</sst>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font>
      <sz val="11"/>
      <color rgb="FF000000"/>
      <name val="Calibri"/>
    </font>
    <font>
      <b/>
      <sz val="14"/>
      <color rgb="FF000000"/>
      <name val="Arial"/>
      <family val="2"/>
    </font>
    <font>
      <sz val="14"/>
      <color rgb="FF000000"/>
      <name val="Arial"/>
      <family val="2"/>
    </font>
    <font>
      <sz val="14"/>
      <name val="Arial"/>
      <family val="2"/>
    </font>
    <font>
      <b/>
      <sz val="14"/>
      <color rgb="FFFF0000"/>
      <name val="Arial"/>
      <family val="2"/>
    </font>
    <font>
      <b/>
      <sz val="9"/>
      <color rgb="FFFFFFFF"/>
      <name val="Calibri"/>
      <family val="2"/>
    </font>
    <font>
      <sz val="11"/>
      <name val="Calibri"/>
      <family val="2"/>
    </font>
    <font>
      <sz val="9"/>
      <color rgb="FFFFFFFF"/>
      <name val="Calibri"/>
      <family val="2"/>
    </font>
    <font>
      <b/>
      <sz val="9"/>
      <color rgb="FFFFFF00"/>
      <name val="Calibri"/>
      <family val="2"/>
    </font>
    <font>
      <b/>
      <sz val="10"/>
      <color rgb="FFFF0000"/>
      <name val="Calibri"/>
      <family val="2"/>
    </font>
    <font>
      <sz val="9"/>
      <color rgb="FF000000"/>
      <name val="Calibri"/>
      <family val="2"/>
    </font>
    <font>
      <b/>
      <sz val="9"/>
      <color rgb="FF000000"/>
      <name val="Calibri"/>
      <family val="2"/>
    </font>
    <font>
      <sz val="11"/>
      <name val="Calibri"/>
      <family val="2"/>
    </font>
    <font>
      <b/>
      <sz val="9"/>
      <name val="Calibri"/>
      <family val="2"/>
    </font>
    <font>
      <sz val="9"/>
      <name val="Calibri"/>
      <family val="2"/>
    </font>
    <font>
      <b/>
      <sz val="9"/>
      <name val="Arial"/>
      <family val="2"/>
    </font>
    <font>
      <b/>
      <sz val="9"/>
      <color rgb="FF000000"/>
      <name val="Arial"/>
      <family val="2"/>
    </font>
    <font>
      <b/>
      <sz val="9"/>
      <color rgb="FFFF0000"/>
      <name val="Calibri"/>
      <family val="2"/>
    </font>
    <font>
      <sz val="9"/>
      <color rgb="FFFF0000"/>
      <name val="Calibri"/>
      <family val="2"/>
    </font>
    <font>
      <sz val="11"/>
      <color rgb="FFFF0000"/>
      <name val="Calibri"/>
      <family val="2"/>
    </font>
    <font>
      <sz val="9"/>
      <color rgb="FF7030A0"/>
      <name val="Calibri"/>
      <family val="2"/>
    </font>
    <font>
      <b/>
      <sz val="9"/>
      <color rgb="FFFF0000"/>
      <name val="Arial"/>
      <family val="2"/>
    </font>
    <font>
      <sz val="9"/>
      <color rgb="FF00B050"/>
      <name val="Calibri"/>
      <family val="2"/>
    </font>
    <font>
      <b/>
      <i/>
      <sz val="9"/>
      <name val="Arial"/>
      <family val="2"/>
    </font>
    <font>
      <b/>
      <sz val="9"/>
      <color rgb="FF00B050"/>
      <name val="Arial"/>
      <family val="2"/>
    </font>
    <font>
      <b/>
      <sz val="11"/>
      <color rgb="FF000000"/>
      <name val="Calibri"/>
      <family val="2"/>
    </font>
    <font>
      <b/>
      <sz val="11"/>
      <name val="Calibri"/>
      <family val="2"/>
    </font>
    <font>
      <b/>
      <sz val="11"/>
      <color rgb="FFFFFFFF"/>
      <name val="Calibri"/>
      <family val="2"/>
    </font>
    <font>
      <sz val="11"/>
      <color rgb="FFFFFFFF"/>
      <name val="Calibri"/>
      <family val="2"/>
    </font>
    <font>
      <i/>
      <sz val="11"/>
      <name val="Calibri"/>
      <family val="2"/>
    </font>
    <font>
      <i/>
      <sz val="9"/>
      <name val="Calibri"/>
      <family val="2"/>
    </font>
    <font>
      <sz val="10"/>
      <color rgb="FF7030A0"/>
      <name val="Calibri (Body)"/>
    </font>
    <font>
      <i/>
      <sz val="9"/>
      <color rgb="FF000000"/>
      <name val="Calibri"/>
      <family val="2"/>
    </font>
    <font>
      <sz val="11"/>
      <color rgb="FF7030A0"/>
      <name val="Calibri"/>
      <family val="2"/>
    </font>
    <font>
      <sz val="9"/>
      <color rgb="FF00B050"/>
      <name val="Calibri (Body)"/>
    </font>
    <font>
      <sz val="10"/>
      <color rgb="FF7030A0"/>
      <name val="Arial"/>
      <family val="2"/>
    </font>
    <font>
      <strike/>
      <sz val="9"/>
      <color rgb="FFFF0000"/>
      <name val="Calibri"/>
      <family val="2"/>
    </font>
    <font>
      <sz val="9"/>
      <color theme="1"/>
      <name val="Calibri"/>
      <family val="2"/>
    </font>
  </fonts>
  <fills count="16">
    <fill>
      <patternFill patternType="none"/>
    </fill>
    <fill>
      <patternFill patternType="gray125"/>
    </fill>
    <fill>
      <patternFill patternType="solid">
        <fgColor rgb="FFCCCCFF"/>
        <bgColor rgb="FFCCCCFF"/>
      </patternFill>
    </fill>
    <fill>
      <patternFill patternType="solid">
        <fgColor rgb="FFB4DEEB"/>
        <bgColor rgb="FFB4DEEB"/>
      </patternFill>
    </fill>
    <fill>
      <patternFill patternType="solid">
        <fgColor rgb="FFEFF5E8"/>
        <bgColor rgb="FFEFF5E8"/>
      </patternFill>
    </fill>
    <fill>
      <patternFill patternType="solid">
        <fgColor rgb="FF44546A"/>
        <bgColor rgb="FF44546A"/>
      </patternFill>
    </fill>
    <fill>
      <patternFill patternType="solid">
        <fgColor rgb="FFC5E0B3"/>
        <bgColor rgb="FFC5E0B3"/>
      </patternFill>
    </fill>
    <fill>
      <patternFill patternType="solid">
        <fgColor rgb="FFB4C6E7"/>
        <bgColor rgb="FFB4C6E7"/>
      </patternFill>
    </fill>
    <fill>
      <patternFill patternType="solid">
        <fgColor rgb="FFFFFFFF"/>
        <bgColor rgb="FFFFFFFF"/>
      </patternFill>
    </fill>
    <fill>
      <patternFill patternType="solid">
        <fgColor rgb="FF8496B0"/>
        <bgColor rgb="FF8496B0"/>
      </patternFill>
    </fill>
    <fill>
      <patternFill patternType="solid">
        <fgColor rgb="FFD6DCE4"/>
        <bgColor rgb="FFD6DCE4"/>
      </patternFill>
    </fill>
    <fill>
      <patternFill patternType="solid">
        <fgColor rgb="FFE2EFD9"/>
        <bgColor rgb="FFE2EFD9"/>
      </patternFill>
    </fill>
    <fill>
      <patternFill patternType="solid">
        <fgColor rgb="FFBFBFBF"/>
        <bgColor rgb="FFBFBFBF"/>
      </patternFill>
    </fill>
    <fill>
      <patternFill patternType="solid">
        <fgColor rgb="FF92D050"/>
        <bgColor rgb="FF92D050"/>
      </patternFill>
    </fill>
    <fill>
      <patternFill patternType="solid">
        <fgColor rgb="FFFF0000"/>
        <bgColor rgb="FFFF0000"/>
      </patternFill>
    </fill>
    <fill>
      <patternFill patternType="solid">
        <fgColor rgb="FF000000"/>
        <bgColor rgb="FF000000"/>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197">
    <xf numFmtId="0" fontId="0" fillId="0" borderId="0" xfId="0" applyFont="1" applyAlignment="1"/>
    <xf numFmtId="0" fontId="1" fillId="2" borderId="1" xfId="0" applyFont="1" applyFill="1" applyBorder="1" applyAlignment="1">
      <alignment horizontal="center" vertical="center" wrapText="1" readingOrder="1"/>
    </xf>
    <xf numFmtId="0" fontId="1" fillId="3" borderId="1" xfId="0" applyFont="1" applyFill="1" applyBorder="1" applyAlignment="1">
      <alignment horizontal="left" vertical="center" wrapText="1" readingOrder="1"/>
    </xf>
    <xf numFmtId="0" fontId="2" fillId="3" borderId="1" xfId="0" applyFont="1" applyFill="1" applyBorder="1" applyAlignment="1">
      <alignment horizontal="left" vertical="center" wrapText="1" readingOrder="1"/>
    </xf>
    <xf numFmtId="0" fontId="3" fillId="3" borderId="1" xfId="0" applyFont="1" applyFill="1" applyBorder="1" applyAlignment="1">
      <alignment vertical="top" wrapText="1"/>
    </xf>
    <xf numFmtId="0" fontId="2" fillId="4" borderId="1" xfId="0" applyFont="1" applyFill="1" applyBorder="1" applyAlignment="1">
      <alignment horizontal="left" vertical="center" wrapText="1" readingOrder="1"/>
    </xf>
    <xf numFmtId="0" fontId="2" fillId="4" borderId="1" xfId="0" applyFont="1" applyFill="1" applyBorder="1" applyAlignment="1">
      <alignment horizontal="center" vertical="center" wrapText="1" readingOrder="1"/>
    </xf>
    <xf numFmtId="2" fontId="2" fillId="4" borderId="1" xfId="0" applyNumberFormat="1" applyFont="1" applyFill="1" applyBorder="1" applyAlignment="1">
      <alignment horizontal="center" vertical="center" wrapText="1" readingOrder="1"/>
    </xf>
    <xf numFmtId="2" fontId="4" fillId="4" borderId="1" xfId="0" applyNumberFormat="1" applyFont="1" applyFill="1" applyBorder="1" applyAlignment="1">
      <alignment horizontal="center" vertical="center" wrapText="1" readingOrder="1"/>
    </xf>
    <xf numFmtId="0" fontId="2" fillId="3" borderId="1" xfId="0" applyFont="1" applyFill="1" applyBorder="1" applyAlignment="1">
      <alignment horizontal="center" vertical="center" wrapText="1" readingOrder="1"/>
    </xf>
    <xf numFmtId="2" fontId="2" fillId="3" borderId="1" xfId="0" applyNumberFormat="1" applyFont="1" applyFill="1" applyBorder="1" applyAlignment="1">
      <alignment horizontal="center" vertical="center" wrapText="1" readingOrder="1"/>
    </xf>
    <xf numFmtId="0" fontId="1" fillId="2" borderId="1" xfId="0" applyFont="1" applyFill="1" applyBorder="1" applyAlignment="1">
      <alignment horizontal="left" vertical="center" wrapText="1" readingOrder="1"/>
    </xf>
    <xf numFmtId="0" fontId="1" fillId="4" borderId="1" xfId="0" applyFont="1" applyFill="1" applyBorder="1" applyAlignment="1">
      <alignment horizontal="left" vertical="center" wrapText="1" readingOrder="1"/>
    </xf>
    <xf numFmtId="0" fontId="1" fillId="4" borderId="1" xfId="0" applyFont="1" applyFill="1" applyBorder="1" applyAlignment="1">
      <alignment horizontal="center" vertical="center" wrapText="1" readingOrder="1"/>
    </xf>
    <xf numFmtId="2" fontId="1" fillId="4" borderId="1" xfId="0" applyNumberFormat="1"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2" fontId="1" fillId="3" borderId="1" xfId="0" applyNumberFormat="1" applyFont="1" applyFill="1" applyBorder="1" applyAlignment="1">
      <alignment horizontal="center" vertical="center" wrapText="1" readingOrder="1"/>
    </xf>
    <xf numFmtId="164"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0" fillId="0" borderId="0" xfId="0" applyFont="1" applyAlignment="1">
      <alignment horizontal="center" vertical="top"/>
    </xf>
    <xf numFmtId="0" fontId="0" fillId="0" borderId="0" xfId="0" applyFont="1" applyAlignment="1">
      <alignment horizontal="center" vertical="center"/>
    </xf>
    <xf numFmtId="0" fontId="11" fillId="9" borderId="1" xfId="0" applyFont="1" applyFill="1" applyBorder="1" applyAlignment="1">
      <alignment vertical="top"/>
    </xf>
    <xf numFmtId="0" fontId="11" fillId="9" borderId="1" xfId="0" applyFont="1" applyFill="1" applyBorder="1" applyAlignment="1">
      <alignment horizontal="center" vertical="top"/>
    </xf>
    <xf numFmtId="0" fontId="10" fillId="9" borderId="1" xfId="0" applyFont="1" applyFill="1" applyBorder="1" applyAlignment="1">
      <alignment horizontal="center" vertical="top"/>
    </xf>
    <xf numFmtId="0" fontId="10" fillId="9" borderId="1" xfId="0" applyFont="1" applyFill="1" applyBorder="1" applyAlignment="1">
      <alignment vertical="top" wrapText="1"/>
    </xf>
    <xf numFmtId="164" fontId="10" fillId="9" borderId="1" xfId="0" applyNumberFormat="1" applyFont="1" applyFill="1" applyBorder="1" applyAlignment="1">
      <alignment horizontal="center" vertical="top" wrapText="1"/>
    </xf>
    <xf numFmtId="2" fontId="10" fillId="9" borderId="1" xfId="0" applyNumberFormat="1" applyFont="1" applyFill="1" applyBorder="1" applyAlignment="1">
      <alignment horizontal="center" vertical="top" wrapText="1"/>
    </xf>
    <xf numFmtId="2" fontId="11" fillId="9" borderId="1" xfId="0" applyNumberFormat="1" applyFont="1" applyFill="1" applyBorder="1" applyAlignment="1">
      <alignment horizontal="center" vertical="top" wrapText="1"/>
    </xf>
    <xf numFmtId="164" fontId="10" fillId="6" borderId="1" xfId="0" applyNumberFormat="1" applyFont="1" applyFill="1" applyBorder="1" applyAlignment="1">
      <alignment horizontal="center" vertical="top" wrapText="1"/>
    </xf>
    <xf numFmtId="0" fontId="10" fillId="0" borderId="1" xfId="0" applyFont="1" applyBorder="1" applyAlignment="1">
      <alignment vertical="top" wrapText="1"/>
    </xf>
    <xf numFmtId="0" fontId="10" fillId="8" borderId="1" xfId="0" applyFont="1" applyFill="1" applyBorder="1" applyAlignment="1">
      <alignment vertical="top" wrapText="1"/>
    </xf>
    <xf numFmtId="0" fontId="12" fillId="8" borderId="5" xfId="0" applyFont="1" applyFill="1" applyBorder="1" applyAlignment="1">
      <alignment vertical="top"/>
    </xf>
    <xf numFmtId="0" fontId="12" fillId="8" borderId="5" xfId="0" applyFont="1" applyFill="1" applyBorder="1"/>
    <xf numFmtId="0" fontId="11" fillId="10" borderId="1" xfId="0" applyFont="1" applyFill="1" applyBorder="1" applyAlignment="1">
      <alignment vertical="top"/>
    </xf>
    <xf numFmtId="164" fontId="10" fillId="10" borderId="1" xfId="0" applyNumberFormat="1" applyFont="1" applyFill="1" applyBorder="1" applyAlignment="1">
      <alignment horizontal="center" vertical="top" wrapText="1"/>
    </xf>
    <xf numFmtId="2" fontId="11" fillId="10" borderId="1" xfId="0" applyNumberFormat="1" applyFont="1" applyFill="1" applyBorder="1" applyAlignment="1">
      <alignment horizontal="center" vertical="top" wrapText="1"/>
    </xf>
    <xf numFmtId="2" fontId="10" fillId="10" borderId="1" xfId="0" applyNumberFormat="1" applyFont="1" applyFill="1" applyBorder="1" applyAlignment="1">
      <alignment horizontal="center" vertical="top" wrapText="1"/>
    </xf>
    <xf numFmtId="2" fontId="11" fillId="6" borderId="1" xfId="0" applyNumberFormat="1" applyFont="1" applyFill="1" applyBorder="1" applyAlignment="1">
      <alignment horizontal="center" vertical="top" wrapText="1"/>
    </xf>
    <xf numFmtId="2" fontId="13" fillId="0" borderId="1" xfId="0" applyNumberFormat="1" applyFont="1" applyBorder="1" applyAlignment="1">
      <alignment horizontal="center" vertical="top" wrapText="1"/>
    </xf>
    <xf numFmtId="10" fontId="14" fillId="0" borderId="1" xfId="0" applyNumberFormat="1" applyFont="1" applyBorder="1" applyAlignment="1">
      <alignment horizontal="center" vertical="top" wrapText="1"/>
    </xf>
    <xf numFmtId="0" fontId="11" fillId="11" borderId="1" xfId="0" applyFont="1" applyFill="1" applyBorder="1" applyAlignment="1">
      <alignment vertical="top"/>
    </xf>
    <xf numFmtId="0" fontId="11" fillId="11" borderId="1" xfId="0" applyFont="1" applyFill="1" applyBorder="1" applyAlignment="1">
      <alignment horizontal="center" vertical="top"/>
    </xf>
    <xf numFmtId="164" fontId="11" fillId="11" borderId="1" xfId="0" applyNumberFormat="1" applyFont="1" applyFill="1" applyBorder="1" applyAlignment="1">
      <alignment horizontal="center" vertical="top" wrapText="1"/>
    </xf>
    <xf numFmtId="2" fontId="11" fillId="11" borderId="1" xfId="0" applyNumberFormat="1" applyFont="1" applyFill="1" applyBorder="1" applyAlignment="1">
      <alignment horizontal="center" vertical="top" wrapText="1"/>
    </xf>
    <xf numFmtId="2" fontId="10" fillId="11" borderId="1" xfId="0" applyNumberFormat="1" applyFont="1" applyFill="1" applyBorder="1" applyAlignment="1">
      <alignment horizontal="center" vertical="top" wrapText="1"/>
    </xf>
    <xf numFmtId="10" fontId="13" fillId="0" borderId="1" xfId="0" applyNumberFormat="1" applyFont="1" applyBorder="1" applyAlignment="1">
      <alignment horizontal="center" vertical="top" wrapText="1"/>
    </xf>
    <xf numFmtId="0" fontId="11" fillId="0" borderId="1" xfId="0" applyFont="1" applyBorder="1" applyAlignment="1">
      <alignment vertical="top"/>
    </xf>
    <xf numFmtId="0" fontId="11" fillId="0" borderId="1" xfId="0" applyFont="1" applyBorder="1" applyAlignment="1">
      <alignment horizontal="center" vertical="top"/>
    </xf>
    <xf numFmtId="0" fontId="10" fillId="0" borderId="1" xfId="0" applyFont="1" applyBorder="1" applyAlignment="1">
      <alignment horizontal="center" vertical="top"/>
    </xf>
    <xf numFmtId="164" fontId="10" fillId="0" borderId="1" xfId="0" applyNumberFormat="1" applyFont="1" applyBorder="1" applyAlignment="1">
      <alignment horizontal="center" vertical="top" wrapText="1"/>
    </xf>
    <xf numFmtId="0" fontId="15" fillId="12" borderId="1" xfId="0" applyFont="1" applyFill="1" applyBorder="1" applyAlignment="1">
      <alignment horizontal="center" vertical="top" wrapText="1"/>
    </xf>
    <xf numFmtId="0" fontId="15" fillId="0" borderId="1" xfId="0" applyFont="1" applyBorder="1" applyAlignment="1">
      <alignment horizontal="center" vertical="top" wrapText="1"/>
    </xf>
    <xf numFmtId="0" fontId="15" fillId="6" borderId="1" xfId="0" applyFont="1" applyFill="1" applyBorder="1" applyAlignment="1">
      <alignment horizontal="center" vertical="top" wrapText="1"/>
    </xf>
    <xf numFmtId="2" fontId="11" fillId="0" borderId="1" xfId="0" applyNumberFormat="1" applyFont="1" applyBorder="1" applyAlignment="1">
      <alignment horizontal="center" vertical="top"/>
    </xf>
    <xf numFmtId="0" fontId="16" fillId="6" borderId="1" xfId="0" applyFont="1" applyFill="1" applyBorder="1" applyAlignment="1">
      <alignment horizontal="center" vertical="top" wrapText="1"/>
    </xf>
    <xf numFmtId="0" fontId="10" fillId="0" borderId="1" xfId="0" applyFont="1" applyBorder="1" applyAlignment="1">
      <alignment vertical="top"/>
    </xf>
    <xf numFmtId="0" fontId="10" fillId="0" borderId="1" xfId="0" applyFont="1" applyBorder="1" applyAlignment="1">
      <alignment vertical="top" wrapText="1"/>
    </xf>
    <xf numFmtId="0" fontId="10" fillId="8" borderId="1" xfId="0" applyFont="1" applyFill="1" applyBorder="1" applyAlignment="1">
      <alignment vertical="top" wrapText="1"/>
    </xf>
    <xf numFmtId="0" fontId="14" fillId="0" borderId="1" xfId="0" applyFont="1" applyBorder="1" applyAlignment="1">
      <alignment vertical="top" wrapText="1"/>
    </xf>
    <xf numFmtId="0" fontId="14" fillId="0" borderId="1" xfId="0" applyFont="1" applyBorder="1" applyAlignment="1">
      <alignment horizontal="left" vertical="top" wrapText="1"/>
    </xf>
    <xf numFmtId="0" fontId="15" fillId="8" borderId="1" xfId="0" applyFont="1" applyFill="1" applyBorder="1" applyAlignment="1">
      <alignment horizontal="center" vertical="top" wrapText="1"/>
    </xf>
    <xf numFmtId="0" fontId="15" fillId="6" borderId="1" xfId="0" applyFont="1" applyFill="1" applyBorder="1" applyAlignment="1">
      <alignment horizontal="center" vertical="top" wrapText="1"/>
    </xf>
    <xf numFmtId="0" fontId="10" fillId="0" borderId="1" xfId="0" applyFont="1" applyBorder="1" applyAlignment="1">
      <alignment horizontal="left" vertical="top" wrapText="1"/>
    </xf>
    <xf numFmtId="0" fontId="17" fillId="0" borderId="1" xfId="0" applyFont="1" applyBorder="1" applyAlignment="1">
      <alignment vertical="top"/>
    </xf>
    <xf numFmtId="0" fontId="17" fillId="0" borderId="1" xfId="0" applyFont="1" applyBorder="1" applyAlignment="1">
      <alignment horizontal="center" vertical="top"/>
    </xf>
    <xf numFmtId="0" fontId="16" fillId="12" borderId="1" xfId="0" applyFont="1" applyFill="1" applyBorder="1" applyAlignment="1">
      <alignment horizontal="center" vertical="top" wrapText="1"/>
    </xf>
    <xf numFmtId="0" fontId="16" fillId="8" borderId="1" xfId="0" applyFont="1" applyFill="1" applyBorder="1" applyAlignment="1">
      <alignment horizontal="center" vertical="top" wrapText="1"/>
    </xf>
    <xf numFmtId="0" fontId="16" fillId="6" borderId="1" xfId="0" applyFont="1" applyFill="1" applyBorder="1" applyAlignment="1">
      <alignment horizontal="center" vertical="top" wrapText="1"/>
    </xf>
    <xf numFmtId="0" fontId="18" fillId="0" borderId="1" xfId="0" applyFont="1" applyBorder="1" applyAlignment="1">
      <alignment vertical="top"/>
    </xf>
    <xf numFmtId="0" fontId="19" fillId="0" borderId="0" xfId="0" applyFont="1" applyAlignment="1">
      <alignment vertical="top"/>
    </xf>
    <xf numFmtId="0" fontId="19" fillId="0" borderId="0" xfId="0" applyFont="1"/>
    <xf numFmtId="0" fontId="20" fillId="8" borderId="1" xfId="0" applyFont="1" applyFill="1" applyBorder="1" applyAlignment="1">
      <alignment vertical="top" wrapText="1"/>
    </xf>
    <xf numFmtId="0" fontId="14" fillId="0" borderId="1" xfId="0" applyFont="1" applyBorder="1" applyAlignment="1">
      <alignment horizontal="left" vertical="top" wrapText="1"/>
    </xf>
    <xf numFmtId="0" fontId="18" fillId="0" borderId="1" xfId="0" applyFont="1" applyBorder="1" applyAlignment="1">
      <alignment vertical="top" wrapText="1"/>
    </xf>
    <xf numFmtId="2" fontId="11" fillId="11" borderId="1" xfId="0" applyNumberFormat="1" applyFont="1" applyFill="1" applyBorder="1" applyAlignment="1">
      <alignment horizontal="left" vertical="top"/>
    </xf>
    <xf numFmtId="0" fontId="11" fillId="11" borderId="1" xfId="0" applyFont="1" applyFill="1" applyBorder="1" applyAlignment="1">
      <alignment horizontal="left" vertical="top" wrapText="1"/>
    </xf>
    <xf numFmtId="2" fontId="11" fillId="11" borderId="1" xfId="0" applyNumberFormat="1" applyFont="1" applyFill="1" applyBorder="1" applyAlignment="1">
      <alignment horizontal="left" vertical="top" wrapText="1"/>
    </xf>
    <xf numFmtId="0" fontId="11" fillId="8" borderId="1" xfId="0" applyFont="1" applyFill="1" applyBorder="1" applyAlignment="1">
      <alignment horizontal="center" vertical="top"/>
    </xf>
    <xf numFmtId="0" fontId="10" fillId="11" borderId="1" xfId="0" applyFont="1" applyFill="1" applyBorder="1" applyAlignment="1">
      <alignment vertical="top" wrapText="1"/>
    </xf>
    <xf numFmtId="0" fontId="10" fillId="11" borderId="1" xfId="0" applyFont="1" applyFill="1" applyBorder="1" applyAlignment="1">
      <alignment horizontal="center" vertical="top"/>
    </xf>
    <xf numFmtId="164" fontId="14" fillId="0" borderId="1" xfId="0" applyNumberFormat="1" applyFont="1" applyBorder="1" applyAlignment="1">
      <alignment horizontal="center" vertical="top" wrapText="1"/>
    </xf>
    <xf numFmtId="0" fontId="0" fillId="13" borderId="5" xfId="0" applyFont="1" applyFill="1" applyBorder="1"/>
    <xf numFmtId="0" fontId="21" fillId="0" borderId="1" xfId="0" applyFont="1" applyBorder="1" applyAlignment="1">
      <alignment horizontal="center" vertical="top" wrapText="1"/>
    </xf>
    <xf numFmtId="0" fontId="21" fillId="6" borderId="1" xfId="0" applyFont="1" applyFill="1" applyBorder="1" applyAlignment="1">
      <alignment horizontal="center" vertical="top" wrapText="1"/>
    </xf>
    <xf numFmtId="164" fontId="10" fillId="8" borderId="1" xfId="0" applyNumberFormat="1" applyFont="1" applyFill="1" applyBorder="1" applyAlignment="1">
      <alignment horizontal="center" vertical="top" wrapText="1"/>
    </xf>
    <xf numFmtId="0" fontId="10" fillId="8" borderId="1" xfId="0" applyFont="1" applyFill="1" applyBorder="1" applyAlignment="1">
      <alignment horizontal="center" vertical="top"/>
    </xf>
    <xf numFmtId="0" fontId="13" fillId="0" borderId="1" xfId="0" applyFont="1" applyBorder="1" applyAlignment="1">
      <alignment vertical="top"/>
    </xf>
    <xf numFmtId="0" fontId="13" fillId="0" borderId="1" xfId="0" applyFont="1" applyBorder="1" applyAlignment="1">
      <alignment horizontal="center" vertical="top"/>
    </xf>
    <xf numFmtId="0" fontId="14" fillId="0" borderId="1" xfId="0" applyFont="1" applyBorder="1" applyAlignment="1">
      <alignment horizontal="center" vertical="top"/>
    </xf>
    <xf numFmtId="0" fontId="14" fillId="0" borderId="1" xfId="0" applyFont="1" applyBorder="1" applyAlignment="1">
      <alignment vertical="top"/>
    </xf>
    <xf numFmtId="0" fontId="12" fillId="0" borderId="0" xfId="0" applyFont="1" applyAlignment="1">
      <alignment vertical="top"/>
    </xf>
    <xf numFmtId="0" fontId="12" fillId="0" borderId="0" xfId="0" applyFont="1"/>
    <xf numFmtId="0" fontId="22" fillId="0" borderId="1" xfId="0" applyFont="1" applyBorder="1" applyAlignment="1">
      <alignment horizontal="left" vertical="top" wrapText="1"/>
    </xf>
    <xf numFmtId="0" fontId="22" fillId="14" borderId="1" xfId="0" applyFont="1" applyFill="1" applyBorder="1" applyAlignment="1">
      <alignment horizontal="left" vertical="top" wrapText="1"/>
    </xf>
    <xf numFmtId="10" fontId="11" fillId="10" borderId="1" xfId="0" applyNumberFormat="1" applyFont="1" applyFill="1" applyBorder="1" applyAlignment="1">
      <alignment horizontal="center" vertical="top" wrapText="1"/>
    </xf>
    <xf numFmtId="10" fontId="11" fillId="11" borderId="1" xfId="0" applyNumberFormat="1" applyFont="1" applyFill="1" applyBorder="1" applyAlignment="1">
      <alignment horizontal="center" vertical="top" wrapText="1"/>
    </xf>
    <xf numFmtId="0" fontId="10" fillId="8" borderId="1" xfId="0" quotePrefix="1" applyFont="1" applyFill="1" applyBorder="1" applyAlignment="1">
      <alignment vertical="top" wrapText="1"/>
    </xf>
    <xf numFmtId="0" fontId="14" fillId="0" borderId="1" xfId="0" applyFont="1" applyBorder="1" applyAlignment="1">
      <alignment vertical="top" wrapText="1"/>
    </xf>
    <xf numFmtId="0" fontId="23" fillId="0" borderId="1" xfId="0" applyFont="1" applyBorder="1" applyAlignment="1">
      <alignment horizontal="center" vertical="top" wrapText="1"/>
    </xf>
    <xf numFmtId="0" fontId="23" fillId="6" borderId="1" xfId="0" applyFont="1" applyFill="1" applyBorder="1" applyAlignment="1">
      <alignment horizontal="center" vertical="top" wrapText="1"/>
    </xf>
    <xf numFmtId="0" fontId="10" fillId="14" borderId="1" xfId="0" applyFont="1" applyFill="1" applyBorder="1" applyAlignment="1">
      <alignment vertical="top" wrapText="1"/>
    </xf>
    <xf numFmtId="0" fontId="24" fillId="0" borderId="1" xfId="0" applyFont="1" applyBorder="1" applyAlignment="1">
      <alignment horizontal="center" vertical="top" wrapText="1"/>
    </xf>
    <xf numFmtId="0" fontId="24" fillId="6" borderId="1" xfId="0" applyFont="1" applyFill="1" applyBorder="1" applyAlignment="1">
      <alignment horizontal="center" vertical="top" wrapText="1"/>
    </xf>
    <xf numFmtId="0" fontId="13" fillId="8" borderId="1" xfId="0" applyFont="1" applyFill="1" applyBorder="1" applyAlignment="1">
      <alignment horizontal="center" vertical="top"/>
    </xf>
    <xf numFmtId="10" fontId="13" fillId="11" borderId="1" xfId="0" applyNumberFormat="1" applyFont="1" applyFill="1" applyBorder="1" applyAlignment="1">
      <alignment horizontal="center" vertical="top" wrapText="1"/>
    </xf>
    <xf numFmtId="0" fontId="18" fillId="8" borderId="1" xfId="0" applyFont="1" applyFill="1" applyBorder="1" applyAlignment="1">
      <alignment vertical="top" wrapText="1"/>
    </xf>
    <xf numFmtId="164" fontId="5" fillId="9" borderId="1" xfId="0" applyNumberFormat="1" applyFont="1" applyFill="1" applyBorder="1" applyAlignment="1">
      <alignment horizontal="center" vertical="top" wrapText="1"/>
    </xf>
    <xf numFmtId="0" fontId="5" fillId="9" borderId="1" xfId="0" applyFont="1" applyFill="1" applyBorder="1" applyAlignment="1">
      <alignment vertical="top" wrapText="1"/>
    </xf>
    <xf numFmtId="0" fontId="7" fillId="9" borderId="1" xfId="0" applyFont="1" applyFill="1" applyBorder="1" applyAlignment="1">
      <alignment vertical="top" wrapText="1"/>
    </xf>
    <xf numFmtId="0" fontId="5" fillId="9" borderId="1" xfId="0" applyFont="1" applyFill="1" applyBorder="1" applyAlignment="1">
      <alignment horizontal="center" vertical="top" wrapText="1"/>
    </xf>
    <xf numFmtId="0" fontId="5" fillId="6" borderId="1" xfId="0" applyFont="1" applyFill="1" applyBorder="1" applyAlignment="1">
      <alignment horizontal="center" vertical="top" wrapText="1"/>
    </xf>
    <xf numFmtId="0" fontId="25" fillId="15" borderId="5" xfId="0" applyFont="1" applyFill="1" applyBorder="1" applyAlignment="1">
      <alignment vertical="top"/>
    </xf>
    <xf numFmtId="0" fontId="25" fillId="15" borderId="5" xfId="0" applyFont="1" applyFill="1" applyBorder="1" applyAlignment="1">
      <alignment vertical="top" wrapText="1"/>
    </xf>
    <xf numFmtId="164" fontId="25" fillId="15" borderId="5" xfId="0" applyNumberFormat="1" applyFont="1" applyFill="1" applyBorder="1" applyAlignment="1">
      <alignment horizontal="center" vertical="top" wrapText="1"/>
    </xf>
    <xf numFmtId="0" fontId="25" fillId="15" borderId="6" xfId="0" applyFont="1" applyFill="1" applyBorder="1" applyAlignment="1">
      <alignment vertical="top" wrapText="1"/>
    </xf>
    <xf numFmtId="0" fontId="0" fillId="15" borderId="7" xfId="0" applyFont="1" applyFill="1" applyBorder="1" applyAlignment="1">
      <alignment vertical="top" wrapText="1"/>
    </xf>
    <xf numFmtId="0" fontId="25" fillId="15" borderId="5" xfId="0" applyFont="1" applyFill="1" applyBorder="1" applyAlignment="1">
      <alignment horizontal="center" vertical="top" wrapText="1"/>
    </xf>
    <xf numFmtId="0" fontId="25" fillId="6" borderId="5" xfId="0" applyFont="1" applyFill="1" applyBorder="1" applyAlignment="1">
      <alignment horizontal="center" vertical="top" wrapText="1"/>
    </xf>
    <xf numFmtId="2" fontId="25" fillId="0" borderId="8" xfId="0" applyNumberFormat="1" applyFont="1" applyBorder="1" applyAlignment="1">
      <alignment horizontal="center" vertical="top"/>
    </xf>
    <xf numFmtId="0" fontId="0" fillId="0" borderId="8" xfId="0" applyFont="1" applyBorder="1" applyAlignment="1">
      <alignment vertical="top"/>
    </xf>
    <xf numFmtId="0" fontId="0" fillId="0" borderId="8" xfId="0" applyFont="1" applyBorder="1" applyAlignment="1">
      <alignment vertical="top" wrapText="1"/>
    </xf>
    <xf numFmtId="0" fontId="25" fillId="15" borderId="6" xfId="0" applyFont="1" applyFill="1" applyBorder="1" applyAlignment="1">
      <alignment vertical="top"/>
    </xf>
    <xf numFmtId="164" fontId="25" fillId="15" borderId="6" xfId="0" applyNumberFormat="1" applyFont="1" applyFill="1" applyBorder="1" applyAlignment="1">
      <alignment horizontal="center" vertical="top" wrapText="1"/>
    </xf>
    <xf numFmtId="0" fontId="0" fillId="15" borderId="1" xfId="0" applyFont="1" applyFill="1" applyBorder="1" applyAlignment="1">
      <alignment vertical="top" wrapText="1"/>
    </xf>
    <xf numFmtId="0" fontId="25" fillId="15" borderId="6" xfId="0" applyFont="1" applyFill="1" applyBorder="1" applyAlignment="1">
      <alignment horizontal="center" vertical="top" wrapText="1"/>
    </xf>
    <xf numFmtId="0" fontId="25" fillId="6" borderId="6" xfId="0" applyFont="1" applyFill="1" applyBorder="1" applyAlignment="1">
      <alignment horizontal="center" vertical="top" wrapText="1"/>
    </xf>
    <xf numFmtId="2" fontId="25" fillId="0" borderId="1" xfId="0" applyNumberFormat="1" applyFont="1" applyBorder="1" applyAlignment="1">
      <alignment horizontal="center" vertical="top"/>
    </xf>
    <xf numFmtId="0" fontId="0" fillId="0" borderId="1" xfId="0" applyFont="1" applyBorder="1" applyAlignment="1">
      <alignment vertical="top"/>
    </xf>
    <xf numFmtId="0" fontId="0" fillId="0" borderId="1" xfId="0" applyFont="1" applyBorder="1" applyAlignment="1">
      <alignment vertical="top" wrapText="1"/>
    </xf>
    <xf numFmtId="0" fontId="25" fillId="9" borderId="1" xfId="0" applyFont="1" applyFill="1" applyBorder="1" applyAlignment="1">
      <alignment vertical="top"/>
    </xf>
    <xf numFmtId="0" fontId="0" fillId="9" borderId="1" xfId="0" applyFont="1" applyFill="1" applyBorder="1" applyAlignment="1">
      <alignment vertical="top"/>
    </xf>
    <xf numFmtId="0" fontId="0" fillId="9" borderId="1" xfId="0" applyFont="1" applyFill="1" applyBorder="1" applyAlignment="1">
      <alignment vertical="top" wrapText="1"/>
    </xf>
    <xf numFmtId="164" fontId="0" fillId="9" borderId="9" xfId="0" applyNumberFormat="1" applyFont="1" applyFill="1" applyBorder="1" applyAlignment="1">
      <alignment horizontal="center" vertical="top" wrapText="1"/>
    </xf>
    <xf numFmtId="0" fontId="0" fillId="9" borderId="9" xfId="0" applyFont="1" applyFill="1" applyBorder="1" applyAlignment="1">
      <alignment vertical="top" wrapText="1"/>
    </xf>
    <xf numFmtId="0" fontId="25" fillId="9" borderId="1" xfId="0" applyFont="1" applyFill="1" applyBorder="1" applyAlignment="1">
      <alignment horizontal="center" vertical="top" wrapText="1"/>
    </xf>
    <xf numFmtId="0" fontId="25" fillId="6" borderId="1" xfId="0" applyFont="1" applyFill="1" applyBorder="1" applyAlignment="1">
      <alignment horizontal="center" vertical="top" wrapText="1"/>
    </xf>
    <xf numFmtId="0" fontId="26" fillId="0" borderId="1" xfId="0" applyFont="1" applyBorder="1" applyAlignment="1">
      <alignment horizontal="center" vertical="top" wrapText="1"/>
    </xf>
    <xf numFmtId="0" fontId="25" fillId="10" borderId="1" xfId="0" applyFont="1" applyFill="1" applyBorder="1" applyAlignment="1">
      <alignment vertical="top"/>
    </xf>
    <xf numFmtId="164" fontId="25" fillId="10" borderId="9" xfId="0" applyNumberFormat="1" applyFont="1" applyFill="1" applyBorder="1" applyAlignment="1">
      <alignment horizontal="center" vertical="top" wrapText="1"/>
    </xf>
    <xf numFmtId="0" fontId="25" fillId="10" borderId="9" xfId="0" applyFont="1" applyFill="1" applyBorder="1" applyAlignment="1">
      <alignment vertical="top" wrapText="1"/>
    </xf>
    <xf numFmtId="0" fontId="0" fillId="10" borderId="1" xfId="0" applyFont="1" applyFill="1" applyBorder="1" applyAlignment="1">
      <alignment vertical="top" wrapText="1"/>
    </xf>
    <xf numFmtId="0" fontId="25" fillId="10" borderId="1" xfId="0" applyFont="1" applyFill="1" applyBorder="1" applyAlignment="1">
      <alignment horizontal="center" vertical="top" wrapText="1"/>
    </xf>
    <xf numFmtId="10" fontId="26" fillId="0" borderId="1" xfId="0" applyNumberFormat="1" applyFont="1" applyBorder="1" applyAlignment="1">
      <alignment horizontal="center" vertical="top" wrapText="1"/>
    </xf>
    <xf numFmtId="0" fontId="25" fillId="11" borderId="1" xfId="0" applyFont="1" applyFill="1" applyBorder="1" applyAlignment="1">
      <alignment vertical="top"/>
    </xf>
    <xf numFmtId="164" fontId="0" fillId="11" borderId="9" xfId="0" applyNumberFormat="1" applyFont="1" applyFill="1" applyBorder="1" applyAlignment="1">
      <alignment horizontal="center" vertical="top" wrapText="1"/>
    </xf>
    <xf numFmtId="0" fontId="0" fillId="11" borderId="9" xfId="0" applyFont="1" applyFill="1" applyBorder="1" applyAlignment="1">
      <alignment horizontal="left" vertical="top" wrapText="1"/>
    </xf>
    <xf numFmtId="0" fontId="0" fillId="11" borderId="1" xfId="0" applyFont="1" applyFill="1" applyBorder="1" applyAlignment="1">
      <alignment horizontal="center" vertical="top" wrapText="1"/>
    </xf>
    <xf numFmtId="0" fontId="25" fillId="11" borderId="1" xfId="0" applyFont="1" applyFill="1" applyBorder="1" applyAlignment="1">
      <alignment horizontal="center" vertical="top" wrapText="1"/>
    </xf>
    <xf numFmtId="2" fontId="26" fillId="0" borderId="1" xfId="0" applyNumberFormat="1" applyFont="1" applyBorder="1" applyAlignment="1">
      <alignment horizontal="center" vertical="top" wrapText="1"/>
    </xf>
    <xf numFmtId="0" fontId="25" fillId="6" borderId="1" xfId="0" applyFont="1" applyFill="1" applyBorder="1" applyAlignment="1">
      <alignment horizontal="center" vertical="top" wrapText="1"/>
    </xf>
    <xf numFmtId="2" fontId="25" fillId="11" borderId="1" xfId="0" applyNumberFormat="1" applyFont="1" applyFill="1" applyBorder="1" applyAlignment="1">
      <alignment horizontal="center" vertical="top" wrapText="1"/>
    </xf>
    <xf numFmtId="2" fontId="25" fillId="6" borderId="1" xfId="0" applyNumberFormat="1" applyFont="1" applyFill="1" applyBorder="1" applyAlignment="1">
      <alignment horizontal="center" vertical="top" wrapText="1"/>
    </xf>
    <xf numFmtId="2" fontId="25" fillId="6" borderId="1" xfId="0" applyNumberFormat="1" applyFont="1" applyFill="1" applyBorder="1" applyAlignment="1">
      <alignment horizontal="center" vertical="top" wrapText="1"/>
    </xf>
    <xf numFmtId="0" fontId="25" fillId="0" borderId="1" xfId="0" applyFont="1" applyBorder="1" applyAlignment="1">
      <alignment vertical="top"/>
    </xf>
    <xf numFmtId="164" fontId="0" fillId="0" borderId="2" xfId="0" applyNumberFormat="1" applyFont="1" applyBorder="1" applyAlignment="1">
      <alignment horizontal="center" vertical="top" wrapText="1"/>
    </xf>
    <xf numFmtId="0" fontId="0" fillId="0" borderId="2" xfId="0" applyFont="1" applyBorder="1" applyAlignment="1">
      <alignment vertical="top" wrapText="1"/>
    </xf>
    <xf numFmtId="0" fontId="0" fillId="0" borderId="1" xfId="0" applyFont="1" applyBorder="1" applyAlignment="1">
      <alignment horizontal="center" vertical="top" wrapText="1"/>
    </xf>
    <xf numFmtId="0" fontId="25" fillId="0" borderId="1" xfId="0" applyFont="1" applyBorder="1" applyAlignment="1">
      <alignment horizontal="center" vertical="top" wrapText="1"/>
    </xf>
    <xf numFmtId="0" fontId="25" fillId="10" borderId="1" xfId="0" applyFont="1" applyFill="1" applyBorder="1" applyAlignment="1">
      <alignment vertical="top" wrapText="1"/>
    </xf>
    <xf numFmtId="164" fontId="25" fillId="11" borderId="9" xfId="0" applyNumberFormat="1" applyFont="1" applyFill="1" applyBorder="1" applyAlignment="1">
      <alignment horizontal="center" vertical="top" wrapText="1"/>
    </xf>
    <xf numFmtId="0" fontId="0" fillId="11" borderId="9" xfId="0" applyFont="1" applyFill="1" applyBorder="1" applyAlignment="1">
      <alignment horizontal="center" vertical="top" wrapText="1"/>
    </xf>
    <xf numFmtId="9" fontId="25" fillId="10" borderId="1" xfId="0" applyNumberFormat="1" applyFont="1" applyFill="1" applyBorder="1" applyAlignment="1">
      <alignment horizontal="center" vertical="top" wrapText="1"/>
    </xf>
    <xf numFmtId="0" fontId="0" fillId="0" borderId="0" xfId="0" applyFont="1" applyAlignment="1">
      <alignment vertical="top"/>
    </xf>
    <xf numFmtId="0" fontId="25" fillId="0" borderId="0" xfId="0" applyFont="1" applyAlignment="1">
      <alignment vertical="top"/>
    </xf>
    <xf numFmtId="0" fontId="25" fillId="6" borderId="5" xfId="0" applyFont="1" applyFill="1" applyBorder="1" applyAlignment="1">
      <alignment vertical="top"/>
    </xf>
    <xf numFmtId="164" fontId="27" fillId="9" borderId="11" xfId="0" applyNumberFormat="1" applyFont="1" applyFill="1" applyBorder="1" applyAlignment="1">
      <alignment horizontal="center" vertical="top"/>
    </xf>
    <xf numFmtId="0" fontId="25" fillId="9" borderId="9" xfId="0" applyFont="1" applyFill="1" applyBorder="1" applyAlignment="1">
      <alignment vertical="top" wrapText="1"/>
    </xf>
    <xf numFmtId="0" fontId="25" fillId="6" borderId="9" xfId="0" applyFont="1" applyFill="1" applyBorder="1" applyAlignment="1">
      <alignment vertical="top" wrapText="1"/>
    </xf>
    <xf numFmtId="0" fontId="27" fillId="0" borderId="3" xfId="0" applyFont="1" applyBorder="1" applyAlignment="1">
      <alignment vertical="top"/>
    </xf>
    <xf numFmtId="0" fontId="27" fillId="0" borderId="3" xfId="0" applyFont="1" applyBorder="1" applyAlignment="1">
      <alignment vertical="top" wrapText="1"/>
    </xf>
    <xf numFmtId="164" fontId="27" fillId="0" borderId="3" xfId="0" applyNumberFormat="1" applyFont="1" applyBorder="1" applyAlignment="1">
      <alignment horizontal="center" vertical="top" wrapText="1"/>
    </xf>
    <xf numFmtId="10" fontId="25" fillId="11" borderId="1" xfId="0" applyNumberFormat="1" applyFont="1" applyFill="1" applyBorder="1" applyAlignment="1">
      <alignment horizontal="center" vertical="top" wrapText="1"/>
    </xf>
    <xf numFmtId="0" fontId="28" fillId="5" borderId="1" xfId="0" applyFont="1" applyFill="1" applyBorder="1" applyAlignment="1">
      <alignment vertical="top"/>
    </xf>
    <xf numFmtId="0" fontId="27" fillId="5" borderId="1" xfId="0" applyFont="1" applyFill="1" applyBorder="1" applyAlignment="1">
      <alignment horizontal="center" vertical="top"/>
    </xf>
    <xf numFmtId="0" fontId="27" fillId="5" borderId="1" xfId="0" applyFont="1" applyFill="1" applyBorder="1" applyAlignment="1">
      <alignment vertical="top"/>
    </xf>
    <xf numFmtId="0" fontId="27" fillId="6" borderId="1" xfId="0" applyFont="1" applyFill="1" applyBorder="1" applyAlignment="1">
      <alignment vertical="top"/>
    </xf>
    <xf numFmtId="0" fontId="10" fillId="8" borderId="5" xfId="0" applyFont="1" applyFill="1" applyBorder="1"/>
    <xf numFmtId="0" fontId="37" fillId="8" borderId="1" xfId="0" applyFont="1" applyFill="1" applyBorder="1" applyAlignment="1">
      <alignment vertical="top" wrapText="1"/>
    </xf>
    <xf numFmtId="0" fontId="14" fillId="8" borderId="1" xfId="0" applyFont="1" applyFill="1" applyBorder="1" applyAlignment="1">
      <alignment vertical="top" wrapText="1"/>
    </xf>
    <xf numFmtId="0" fontId="10" fillId="0" borderId="0" xfId="0" applyFont="1" applyAlignment="1"/>
    <xf numFmtId="0" fontId="27" fillId="9" borderId="10" xfId="0" applyFont="1" applyFill="1" applyBorder="1" applyAlignment="1">
      <alignment horizontal="center" vertical="top"/>
    </xf>
    <xf numFmtId="0" fontId="6" fillId="0" borderId="3" xfId="0" applyFont="1" applyBorder="1"/>
    <xf numFmtId="0" fontId="6" fillId="0" borderId="4" xfId="0" applyFont="1" applyBorder="1"/>
    <xf numFmtId="0" fontId="27" fillId="5" borderId="2" xfId="0" applyFont="1" applyFill="1" applyBorder="1" applyAlignment="1">
      <alignment horizontal="center" vertical="top"/>
    </xf>
    <xf numFmtId="0" fontId="25" fillId="11" borderId="2" xfId="0" applyFont="1" applyFill="1" applyBorder="1" applyAlignment="1">
      <alignment horizontal="left" vertical="top" wrapText="1"/>
    </xf>
    <xf numFmtId="0" fontId="25" fillId="10" borderId="2" xfId="0" applyFont="1" applyFill="1" applyBorder="1" applyAlignment="1">
      <alignment horizontal="left" vertical="top" wrapText="1"/>
    </xf>
    <xf numFmtId="0" fontId="25" fillId="11" borderId="2" xfId="0" applyFont="1" applyFill="1" applyBorder="1" applyAlignment="1">
      <alignment horizontal="left" vertical="top"/>
    </xf>
    <xf numFmtId="0" fontId="11" fillId="11" borderId="2" xfId="0" applyFont="1" applyFill="1" applyBorder="1" applyAlignment="1">
      <alignment horizontal="left" vertical="top" wrapText="1"/>
    </xf>
    <xf numFmtId="0" fontId="5" fillId="9" borderId="2" xfId="0" applyFont="1" applyFill="1" applyBorder="1" applyAlignment="1">
      <alignment horizontal="center" vertical="top" wrapText="1"/>
    </xf>
    <xf numFmtId="0" fontId="11" fillId="10" borderId="2" xfId="0" applyFont="1" applyFill="1" applyBorder="1" applyAlignment="1">
      <alignment horizontal="left" vertical="top" wrapText="1"/>
    </xf>
    <xf numFmtId="0" fontId="5" fillId="5"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FB79"/>
  </sheetPr>
  <dimension ref="A1:AC1000"/>
  <sheetViews>
    <sheetView tabSelected="1" view="pageBreakPreview" zoomScaleNormal="165" zoomScaleSheetLayoutView="100" workbookViewId="0">
      <pane xSplit="5" ySplit="1" topLeftCell="G218" activePane="bottomRight" state="frozen"/>
      <selection pane="topRight" activeCell="F1" sqref="F1"/>
      <selection pane="bottomLeft" activeCell="A2" sqref="A2"/>
      <selection pane="bottomRight" activeCell="R147" sqref="R147"/>
    </sheetView>
  </sheetViews>
  <sheetFormatPr defaultColWidth="14.42578125" defaultRowHeight="15" customHeight="1"/>
  <cols>
    <col min="1" max="1" width="3.7109375" customWidth="1"/>
    <col min="2" max="2" width="3.28515625" customWidth="1"/>
    <col min="3" max="3" width="3.140625" customWidth="1"/>
    <col min="4" max="4" width="14.85546875" customWidth="1"/>
    <col min="5" max="5" width="4.85546875" customWidth="1"/>
    <col min="6" max="6" width="19" customWidth="1"/>
    <col min="7" max="7" width="7.28515625" customWidth="1"/>
    <col min="8" max="8" width="8.7109375" customWidth="1"/>
    <col min="9" max="9" width="8" customWidth="1"/>
    <col min="10" max="10" width="10.85546875" customWidth="1"/>
    <col min="11" max="11" width="10.42578125" hidden="1" customWidth="1"/>
    <col min="12" max="12" width="12.28515625" customWidth="1"/>
    <col min="13" max="13" width="11.140625" hidden="1" customWidth="1"/>
    <col min="14" max="14" width="12.28515625" customWidth="1"/>
    <col min="15" max="15" width="11.140625" customWidth="1"/>
    <col min="16" max="16" width="12.42578125" customWidth="1"/>
    <col min="17" max="17" width="28" hidden="1" customWidth="1"/>
    <col min="18" max="18" width="60.42578125" style="185" customWidth="1"/>
    <col min="19" max="29" width="8.85546875" customWidth="1"/>
  </cols>
  <sheetData>
    <row r="1" spans="1:29" ht="56.25" customHeight="1">
      <c r="A1" s="196"/>
      <c r="B1" s="187"/>
      <c r="C1" s="187"/>
      <c r="D1" s="188"/>
      <c r="E1" s="17"/>
      <c r="F1" s="18" t="s">
        <v>30</v>
      </c>
      <c r="G1" s="19" t="s">
        <v>31</v>
      </c>
      <c r="H1" s="18" t="s">
        <v>32</v>
      </c>
      <c r="I1" s="20" t="s">
        <v>33</v>
      </c>
      <c r="J1" s="21" t="s">
        <v>34</v>
      </c>
      <c r="K1" s="18" t="s">
        <v>35</v>
      </c>
      <c r="L1" s="21" t="s">
        <v>36</v>
      </c>
      <c r="M1" s="18" t="s">
        <v>37</v>
      </c>
      <c r="N1" s="21" t="s">
        <v>670</v>
      </c>
      <c r="O1" s="18" t="s">
        <v>671</v>
      </c>
      <c r="P1" s="22" t="s">
        <v>38</v>
      </c>
      <c r="Q1" s="23" t="s">
        <v>39</v>
      </c>
      <c r="R1" s="24" t="s">
        <v>40</v>
      </c>
      <c r="S1" s="25"/>
      <c r="T1" s="26"/>
      <c r="U1" s="26"/>
      <c r="V1" s="26"/>
      <c r="W1" s="26"/>
      <c r="X1" s="26"/>
      <c r="Y1" s="26"/>
      <c r="Z1" s="26"/>
      <c r="AA1" s="26"/>
      <c r="AB1" s="26"/>
      <c r="AC1" s="26"/>
    </row>
    <row r="2" spans="1:29">
      <c r="A2" s="27" t="s">
        <v>41</v>
      </c>
      <c r="B2" s="28"/>
      <c r="C2" s="29"/>
      <c r="D2" s="30"/>
      <c r="E2" s="31"/>
      <c r="F2" s="32"/>
      <c r="G2" s="32"/>
      <c r="H2" s="33"/>
      <c r="I2" s="31"/>
      <c r="J2" s="34"/>
      <c r="K2" s="31"/>
      <c r="L2" s="34"/>
      <c r="M2" s="31"/>
      <c r="N2" s="34"/>
      <c r="O2" s="31"/>
      <c r="P2" s="31"/>
      <c r="Q2" s="35"/>
      <c r="R2" s="63"/>
      <c r="S2" s="37"/>
      <c r="T2" s="38"/>
      <c r="U2" s="38"/>
      <c r="V2" s="38"/>
      <c r="W2" s="38"/>
      <c r="X2" s="38"/>
      <c r="Y2" s="38"/>
      <c r="Z2" s="38"/>
      <c r="AA2" s="38"/>
      <c r="AB2" s="38"/>
      <c r="AC2" s="38"/>
    </row>
    <row r="3" spans="1:29" ht="33" customHeight="1">
      <c r="A3" s="39" t="s">
        <v>42</v>
      </c>
      <c r="B3" s="195" t="s">
        <v>43</v>
      </c>
      <c r="C3" s="187"/>
      <c r="D3" s="188"/>
      <c r="E3" s="40">
        <v>5</v>
      </c>
      <c r="F3" s="41"/>
      <c r="G3" s="42"/>
      <c r="H3" s="41"/>
      <c r="I3" s="41"/>
      <c r="J3" s="43"/>
      <c r="K3" s="44">
        <f>SUM(K4,K8,K14,K22)</f>
        <v>5</v>
      </c>
      <c r="L3" s="43"/>
      <c r="M3" s="44" t="e">
        <f>SUM(M4,M8,M14,M22)</f>
        <v>#VALUE!</v>
      </c>
      <c r="N3" s="43"/>
      <c r="O3" s="44">
        <f>SUM(O4,O8,O14,O22)</f>
        <v>4.9057142857142857</v>
      </c>
      <c r="P3" s="45">
        <f>+O3/E3</f>
        <v>0.98114285714285709</v>
      </c>
      <c r="Q3" s="35"/>
      <c r="R3" s="63"/>
      <c r="S3" s="37"/>
      <c r="T3" s="38"/>
      <c r="U3" s="38"/>
      <c r="V3" s="38"/>
      <c r="W3" s="38"/>
      <c r="X3" s="38"/>
      <c r="Y3" s="38"/>
      <c r="Z3" s="38"/>
      <c r="AA3" s="38"/>
      <c r="AB3" s="38"/>
      <c r="AC3" s="38"/>
    </row>
    <row r="4" spans="1:29" ht="33" customHeight="1">
      <c r="A4" s="46"/>
      <c r="B4" s="47">
        <v>1</v>
      </c>
      <c r="C4" s="193" t="s">
        <v>44</v>
      </c>
      <c r="D4" s="188"/>
      <c r="E4" s="48">
        <v>1</v>
      </c>
      <c r="F4" s="49"/>
      <c r="G4" s="50"/>
      <c r="H4" s="49"/>
      <c r="I4" s="49"/>
      <c r="J4" s="43"/>
      <c r="K4" s="44">
        <f>SUM(K5:K7)/COUNT(K5:K7)*E4</f>
        <v>1</v>
      </c>
      <c r="L4" s="43"/>
      <c r="M4" s="44" t="e">
        <f>SUM(M5:M7)/COUNT(M5:M7)*C4</f>
        <v>#VALUE!</v>
      </c>
      <c r="N4" s="43"/>
      <c r="O4" s="44">
        <f>SUM(O5:O7)/COUNT(O5:O7)*E4</f>
        <v>1</v>
      </c>
      <c r="P4" s="51">
        <f>+O4/E4</f>
        <v>1</v>
      </c>
      <c r="Q4" s="35"/>
      <c r="R4" s="63"/>
      <c r="S4" s="37"/>
      <c r="T4" s="38"/>
      <c r="U4" s="38"/>
      <c r="V4" s="38"/>
      <c r="W4" s="38"/>
      <c r="X4" s="38"/>
      <c r="Y4" s="38"/>
      <c r="Z4" s="38"/>
      <c r="AA4" s="38"/>
      <c r="AB4" s="38"/>
      <c r="AC4" s="38"/>
    </row>
    <row r="5" spans="1:29" ht="181.5" customHeight="1">
      <c r="A5" s="52"/>
      <c r="B5" s="53"/>
      <c r="C5" s="54" t="s">
        <v>45</v>
      </c>
      <c r="D5" s="35" t="s">
        <v>46</v>
      </c>
      <c r="E5" s="55"/>
      <c r="F5" s="35" t="s">
        <v>47</v>
      </c>
      <c r="G5" s="54" t="s">
        <v>48</v>
      </c>
      <c r="H5" s="56" t="s">
        <v>22</v>
      </c>
      <c r="I5" s="57" t="s">
        <v>8</v>
      </c>
      <c r="J5" s="58" t="s">
        <v>8</v>
      </c>
      <c r="K5" s="59">
        <f t="shared" ref="K5:K7" si="0">IF(G5="Y/T",IF(J5="Ya",1,IF(J5="Tidak",0,"Error")),IF(G5="A/B/C",IF(J5="A",1,IF(J5="B",0.5,IF(J5="C",0,"Error"))),IF(G5="A/B/C/D",IF(J5="A",1,IF(J5="B",0.67,IF(J5="C",0.33,IF(J5="D",0,"Error")))),IF(G5="A/B/C/D/E",IF(J5="A",1,IF(J5="B",0.75,IF(J5="C",0.5,IF(J5="D",0.25,IF(J5="E",0,"Error")))))))))</f>
        <v>1</v>
      </c>
      <c r="L5" s="73" t="s">
        <v>8</v>
      </c>
      <c r="M5" s="59">
        <f>IF(G5="Y/T",IF(L5="Ya",1,IF(L5="Tidak",0,"Error")),IF(G5="A/B/C",IF(L5="A",1,IF(L5="B",0.5,IF(L5="C",0,"Error"))),IF(G5="A/B/C/D",IF(L5="A",1,IF(L5="B",0.67,IF(L5="C",0.33,IF(L5="D",0,"Error")))),IF(G5="A/B/C/D/E",IF(L5="A",1,IF(N5L5="B",0.75,IF(L5="C",0.5,IF(L5="D",0.25,IF(L5="E",0,"Error")))))))))</f>
        <v>1</v>
      </c>
      <c r="N5" s="60" t="s">
        <v>8</v>
      </c>
      <c r="O5" s="59">
        <f>IF(G5="Y/T",IF(N5="Ya",1,IF(N5="Tidak",0,"Error")),IF(G5="A/B/C",IF(N5="A",1,IF(N5="B",0.5,IF(N5="C",0,"Error"))),IF(G5="A/B/C/D",IF(N5="A",1,IF(N5="B",0.67,IF(N5="C",0.33,IF(N5="D",0,"Error")))),IF(G5="A/B/C/D/E",IF(N5="A",1,IF(N5L5="B",0.75,IF(N5="C",0.5,IF(N5="D",0.25,IF(N5="E",0,"Error")))))))))</f>
        <v>1</v>
      </c>
      <c r="P5" s="61"/>
      <c r="Q5" s="62" t="s">
        <v>49</v>
      </c>
      <c r="R5" s="63" t="s">
        <v>672</v>
      </c>
      <c r="S5" s="37" t="s">
        <v>50</v>
      </c>
      <c r="T5" s="38"/>
      <c r="U5" s="38"/>
      <c r="V5" s="38"/>
      <c r="W5" s="38"/>
      <c r="X5" s="38"/>
      <c r="Y5" s="38"/>
      <c r="Z5" s="38"/>
      <c r="AA5" s="38"/>
      <c r="AB5" s="38"/>
      <c r="AC5" s="38"/>
    </row>
    <row r="6" spans="1:29" ht="255" customHeight="1">
      <c r="A6" s="52"/>
      <c r="B6" s="53"/>
      <c r="C6" s="54" t="s">
        <v>51</v>
      </c>
      <c r="D6" s="35" t="s">
        <v>52</v>
      </c>
      <c r="E6" s="55"/>
      <c r="F6" s="64" t="s">
        <v>53</v>
      </c>
      <c r="G6" s="54" t="s">
        <v>54</v>
      </c>
      <c r="H6" s="56" t="s">
        <v>22</v>
      </c>
      <c r="I6" s="57" t="s">
        <v>8</v>
      </c>
      <c r="J6" s="58" t="s">
        <v>8</v>
      </c>
      <c r="K6" s="59">
        <f t="shared" si="0"/>
        <v>1</v>
      </c>
      <c r="L6" s="73" t="s">
        <v>8</v>
      </c>
      <c r="M6" s="59">
        <f>IF(G6="Y/T",IF(L6="Ya",1,IF(L6="Tidak",0,"Error")),IF(G6="A/B/C",IF(L6="A",1,IF(L6="B",0.5,IF(L6="C",0,"Error"))),IF(G6="A/B/C/D",IF(L6="A",1,IF(L6="B",0.67,IF(L6="C",0.33,IF(L6="D",0,"Error")))),IF(G6="A/B/C/D/E",IF(L6="A",1,IF(N5L5="B",0.75,IF(L6="C",0.5,IF(L6="D",0.25,IF(L6="E",0,"Error")))))))))</f>
        <v>1</v>
      </c>
      <c r="N6" s="60" t="s">
        <v>8</v>
      </c>
      <c r="O6" s="59">
        <f>IF(G6="Y/T",IF(N6="Ya",1,IF(N6="Tidak",0,"Error")),IF(G6="A/B/C",IF(N6="A",1,IF(N6="B",0.5,IF(N6="C",0,"Error"))),IF(G6="A/B/C/D",IF(N6="A",1,IF(N6="B",0.67,IF(N6="C",0.33,IF(N6="D",0,"Error")))),IF(G6="A/B/C/D/E",IF(N6="A",1,IF(N6="B",0.75,IF(N6="C",0.5,IF(N6="D",0.25,IF(N6="E",0,"Error")))))))))</f>
        <v>1</v>
      </c>
      <c r="P6" s="61"/>
      <c r="Q6" s="65" t="s">
        <v>55</v>
      </c>
      <c r="R6" s="63" t="s">
        <v>674</v>
      </c>
      <c r="S6" s="37" t="s">
        <v>56</v>
      </c>
      <c r="T6" s="38"/>
      <c r="U6" s="38"/>
      <c r="V6" s="38"/>
      <c r="W6" s="38"/>
      <c r="X6" s="38"/>
      <c r="Y6" s="38"/>
      <c r="Z6" s="38"/>
      <c r="AA6" s="38"/>
      <c r="AB6" s="38"/>
      <c r="AC6" s="38"/>
    </row>
    <row r="7" spans="1:29" ht="232.5" customHeight="1">
      <c r="A7" s="52"/>
      <c r="B7" s="53"/>
      <c r="C7" s="54" t="s">
        <v>57</v>
      </c>
      <c r="D7" s="35" t="s">
        <v>58</v>
      </c>
      <c r="E7" s="55"/>
      <c r="F7" s="35" t="s">
        <v>59</v>
      </c>
      <c r="G7" s="54" t="s">
        <v>54</v>
      </c>
      <c r="H7" s="56" t="s">
        <v>22</v>
      </c>
      <c r="I7" s="57" t="s">
        <v>8</v>
      </c>
      <c r="J7" s="58" t="s">
        <v>8</v>
      </c>
      <c r="K7" s="59">
        <f t="shared" si="0"/>
        <v>1</v>
      </c>
      <c r="L7" s="73" t="s">
        <v>8</v>
      </c>
      <c r="M7" s="59">
        <f>IF(G7="Y/T",IF(L7="Ya",1,IF(L7="Tidak",0,"Error")),IF(G7="A/B/C",IF(L7="A",1,IF(L7="B",0.5,IF(L7="C",0,"Error"))),IF(G7="A/B/C/D",IF(L7="A",1,IF(L7="B",0.67,IF(L7="C",0.33,IF(L7="D",0,"Error")))),IF(G7="A/B/C/D/E",IF(L7="A",1,IF(N5L5="B",0.75,IF(L7="C",0.5,IF(L7="D",0.25,IF(L7="E",0,"Error")))))))))</f>
        <v>1</v>
      </c>
      <c r="N7" s="60" t="s">
        <v>8</v>
      </c>
      <c r="O7" s="59">
        <f>IF(G7="Y/T",IF(N7="Ya",1,IF(N7="Tidak",0,"Error")),IF(G7="A/B/C",IF(N7="A",1,IF(N7="B",0.5,IF(N7="C",0,"Error"))),IF(G7="A/B/C/D",IF(N7="A",1,IF(N7="B",0.67,IF(N7="C",0.33,IF(N7="D",0,"Error")))),IF(G7="A/B/C/D/E",IF(N7="A",1,IF(N7="B",0.75,IF(N7="C",0.5,IF(N7="D",0.25,IF(N7="E",0,"Error")))))))))</f>
        <v>1</v>
      </c>
      <c r="P7" s="61"/>
      <c r="Q7" s="35" t="s">
        <v>60</v>
      </c>
      <c r="R7" s="63" t="s">
        <v>673</v>
      </c>
      <c r="S7" s="37" t="s">
        <v>61</v>
      </c>
      <c r="T7" s="38"/>
      <c r="U7" s="38"/>
      <c r="V7" s="38"/>
      <c r="W7" s="38"/>
      <c r="X7" s="38"/>
      <c r="Y7" s="38"/>
      <c r="Z7" s="38"/>
      <c r="AA7" s="38"/>
      <c r="AB7" s="38"/>
      <c r="AC7" s="38"/>
    </row>
    <row r="8" spans="1:29" ht="51" customHeight="1">
      <c r="A8" s="46"/>
      <c r="B8" s="47">
        <v>2</v>
      </c>
      <c r="C8" s="193" t="s">
        <v>62</v>
      </c>
      <c r="D8" s="188"/>
      <c r="E8" s="48">
        <v>1</v>
      </c>
      <c r="F8" s="49"/>
      <c r="G8" s="50"/>
      <c r="H8" s="66"/>
      <c r="I8" s="66"/>
      <c r="J8" s="58"/>
      <c r="K8" s="44">
        <f>SUM(K9:K13)/COUNT(K9:K13)*E8</f>
        <v>1</v>
      </c>
      <c r="L8" s="67"/>
      <c r="M8" s="44" t="e">
        <f>SUM(M9:M13)/COUNT(M9:M13)*C8</f>
        <v>#DIV/0!</v>
      </c>
      <c r="N8" s="58"/>
      <c r="O8" s="44">
        <f>SUM(O9:O13)/COUNT(O9:O13)*E8</f>
        <v>1</v>
      </c>
      <c r="P8" s="51">
        <f>+O8/E8</f>
        <v>1</v>
      </c>
      <c r="Q8" s="35"/>
      <c r="R8" s="63"/>
      <c r="S8" s="37"/>
      <c r="T8" s="38"/>
      <c r="U8" s="38"/>
      <c r="V8" s="38"/>
      <c r="W8" s="38"/>
      <c r="X8" s="38"/>
      <c r="Y8" s="38"/>
      <c r="Z8" s="38"/>
      <c r="AA8" s="38"/>
      <c r="AB8" s="38"/>
      <c r="AC8" s="38"/>
    </row>
    <row r="9" spans="1:29" ht="286.5" customHeight="1">
      <c r="A9" s="52"/>
      <c r="B9" s="53"/>
      <c r="C9" s="54" t="s">
        <v>45</v>
      </c>
      <c r="D9" s="35" t="s">
        <v>63</v>
      </c>
      <c r="E9" s="55"/>
      <c r="F9" s="35" t="s">
        <v>64</v>
      </c>
      <c r="G9" s="54" t="s">
        <v>65</v>
      </c>
      <c r="H9" s="66" t="s">
        <v>66</v>
      </c>
      <c r="I9" s="66" t="s">
        <v>66</v>
      </c>
      <c r="J9" s="58" t="s">
        <v>66</v>
      </c>
      <c r="K9" s="59">
        <f t="shared" ref="K9:K13" si="1">IF(G9="Y/T",IF(J9="Ya",1,IF(J9="Tidak",0,"Error")),IF(G9="A/B/C",IF(J9="A",1,IF(J9="B",0.5,IF(J9="C",0,"Error"))),IF(G9="A/B/C/D",IF(J9="A",1,IF(J9="B",0.67,IF(J9="C",0.33,IF(J9="D",0,"Error")))),IF(G9="A/B/C/D/E",IF(J9="A",1,IF(J9="B",0.75,IF(J9="C",0.5,IF(J9="D",0.25,IF(J9="E",0,"Error")))))))))</f>
        <v>1</v>
      </c>
      <c r="L9" s="73" t="s">
        <v>66</v>
      </c>
      <c r="M9" s="59" t="b">
        <f>IF(E9="Y/T",IF(L9="Ya",1,IF(L9="Tidak",0,"Error")),IF(E9="A/B/C",IF(L9="A",1,IF(L9="B",0.5,IF(L9="C",0,"Error"))),IF(E9="A/B/C/D",IF(L9="A",1,IF(L9="B",0.67,IF(L9="C",0.33,IF(L9="D",0,"Error")))),IF(E9="A/B/C/D/E",IF(L9="A",1,IF(L9="B",0.75,IF(L9="C",0.5,IF(L9="D",0.25,IF(L9="E",0,"Error")))))))))</f>
        <v>0</v>
      </c>
      <c r="N9" s="60" t="s">
        <v>66</v>
      </c>
      <c r="O9" s="59">
        <f>IF(G9="Y/T",IF(N9="Ya",1,IF(N9="Tidak",0,"Error")),IF(G9="A/B/C",IF(N9="A",1,IF(N9="B",0.5,IF(N9="C",0,"Error"))),IF(G9="A/B/C/D",IF(N9="A",1,IF(N9="B",0.67,IF(N9="C",0.33,IF(N9="D",0,"Error")))),IF(G9="A/B/C/D/E",IF(N9="A",1,IF(N9="B",0.75,IF(N9="C",0.5,IF(N9="D",0.25,IF(N9="E",0,"Error")))))))))</f>
        <v>1</v>
      </c>
      <c r="P9" s="61"/>
      <c r="Q9" s="65" t="s">
        <v>67</v>
      </c>
      <c r="R9" s="63" t="s">
        <v>649</v>
      </c>
      <c r="S9" s="37" t="s">
        <v>68</v>
      </c>
      <c r="T9" s="38"/>
      <c r="U9" s="38"/>
      <c r="V9" s="38"/>
      <c r="W9" s="38"/>
      <c r="X9" s="38"/>
      <c r="Y9" s="38"/>
      <c r="Z9" s="38"/>
      <c r="AA9" s="38"/>
      <c r="AB9" s="38"/>
      <c r="AC9" s="38"/>
    </row>
    <row r="10" spans="1:29" ht="48.75" customHeight="1">
      <c r="A10" s="52"/>
      <c r="B10" s="53"/>
      <c r="C10" s="54" t="s">
        <v>51</v>
      </c>
      <c r="D10" s="35" t="s">
        <v>69</v>
      </c>
      <c r="E10" s="55"/>
      <c r="F10" s="35" t="s">
        <v>70</v>
      </c>
      <c r="G10" s="54" t="s">
        <v>48</v>
      </c>
      <c r="H10" s="66" t="s">
        <v>8</v>
      </c>
      <c r="I10" s="66" t="s">
        <v>8</v>
      </c>
      <c r="J10" s="58" t="s">
        <v>8</v>
      </c>
      <c r="K10" s="59">
        <f t="shared" si="1"/>
        <v>1</v>
      </c>
      <c r="L10" s="67" t="s">
        <v>8</v>
      </c>
      <c r="M10" s="59" t="b">
        <f>IF(E10="Y/T",IF(L10="Ya",1,IF(L10="Tidak",0,"Error")),IF(E10="A/B/C",IF(L10="A",1,IF(L10="B",0.5,IF(L10="C",0,"Error"))),IF(E10="A/B/C/D",IF(L10="A",1,IF(L10="B",0.67,IF(L10="C",0.33,IF(L10="D",0,"Error")))),IF(E10="A/B/C/D/E",IF(L10="A",1,IF(L10="B",0.75,IF(L10="C",0.5,IF(L10="D",0.25,IF(L10="E",0,"Error")))))))))</f>
        <v>0</v>
      </c>
      <c r="N10" s="67" t="s">
        <v>8</v>
      </c>
      <c r="O10" s="59">
        <f>IF(G10="Y/T",IF(N10="Ya",1,IF(N10="Tidak",0,"Error")),IF(G10="A/B/C",IF(N10="A",1,IF(N10="B",0.5,IF(N10="C",0,"Error"))),IF(G10="A/B/C/D",IF(N10="A",1,IF(N10="B",0.67,IF(N10="C",0.33,IF(N10="D",0,"Error")))),IF(G10="A/B/C/D/E",IF(N10="A",1,IF(N10="B",0.75,IF(N10="C",0.5,IF(N10="D",0.25,IF(N10="E",0,"Error")))))))))</f>
        <v>1</v>
      </c>
      <c r="P10" s="61"/>
      <c r="Q10" s="35" t="s">
        <v>60</v>
      </c>
      <c r="R10" s="63" t="s">
        <v>71</v>
      </c>
      <c r="S10" s="37"/>
      <c r="T10" s="38"/>
      <c r="U10" s="38"/>
      <c r="V10" s="38"/>
      <c r="W10" s="38"/>
      <c r="X10" s="38"/>
      <c r="Y10" s="38"/>
      <c r="Z10" s="38"/>
      <c r="AA10" s="38"/>
      <c r="AB10" s="38"/>
      <c r="AC10" s="38"/>
    </row>
    <row r="11" spans="1:29" ht="56.25" customHeight="1">
      <c r="A11" s="52"/>
      <c r="B11" s="53"/>
      <c r="C11" s="54" t="s">
        <v>57</v>
      </c>
      <c r="D11" s="35" t="s">
        <v>72</v>
      </c>
      <c r="E11" s="55"/>
      <c r="F11" s="68" t="s">
        <v>73</v>
      </c>
      <c r="G11" s="54" t="s">
        <v>48</v>
      </c>
      <c r="H11" s="66" t="s">
        <v>8</v>
      </c>
      <c r="I11" s="66" t="s">
        <v>8</v>
      </c>
      <c r="J11" s="58" t="s">
        <v>8</v>
      </c>
      <c r="K11" s="59">
        <f t="shared" si="1"/>
        <v>1</v>
      </c>
      <c r="L11" s="67" t="s">
        <v>8</v>
      </c>
      <c r="M11" s="59" t="b">
        <f>IF(E11="Y/T",IF(L11="Ya",1,IF(L11="Tidak",0,"Error")),IF(E11="A/B/C",IF(L11="A",1,IF(L11="B",0.5,IF(L11="C",0,"Error"))),IF(E11="A/B/C/D",IF(L11="A",1,IF(L11="B",0.67,IF(L11="C",0.33,IF(L11="D",0,"Error")))),IF(E11="A/B/C/D/E",IF(L11="A",1,IF(L11="B",0.75,IF(L11="C",0.5,IF(L11="D",0.25,IF(L11="E",0,"Error")))))))))</f>
        <v>0</v>
      </c>
      <c r="N11" s="67" t="s">
        <v>8</v>
      </c>
      <c r="O11" s="59">
        <f>IF(G11="Y/T",IF(N11="Ya",1,IF(N11="Tidak",0,"Error")),IF(G11="A/B/C",IF(N11="A",1,IF(N11="B",0.5,IF(N11="C",0,"Error"))),IF(G11="A/B/C/D",IF(N11="A",1,IF(N11="B",0.67,IF(N11="C",0.33,IF(N11="D",0,"Error")))),IF(G11="A/B/C/D/E",IF(N11="A",1,IF(N11="B",0.75,IF(N11="C",0.5,IF(N11="D",0.25,IF(N11="E",0,"Error")))))))))</f>
        <v>1</v>
      </c>
      <c r="P11" s="61"/>
      <c r="Q11" s="35" t="s">
        <v>60</v>
      </c>
      <c r="R11" s="63" t="s">
        <v>71</v>
      </c>
      <c r="S11" s="37"/>
      <c r="T11" s="38"/>
      <c r="U11" s="38"/>
      <c r="V11" s="38"/>
      <c r="W11" s="38"/>
      <c r="X11" s="38"/>
      <c r="Y11" s="38"/>
      <c r="Z11" s="38"/>
      <c r="AA11" s="38"/>
      <c r="AB11" s="38"/>
      <c r="AC11" s="38"/>
    </row>
    <row r="12" spans="1:29" ht="256.5" customHeight="1">
      <c r="A12" s="52"/>
      <c r="B12" s="53"/>
      <c r="C12" s="54" t="s">
        <v>74</v>
      </c>
      <c r="D12" s="35" t="s">
        <v>75</v>
      </c>
      <c r="E12" s="55"/>
      <c r="F12" s="35" t="s">
        <v>76</v>
      </c>
      <c r="G12" s="54" t="s">
        <v>54</v>
      </c>
      <c r="H12" s="57" t="s">
        <v>8</v>
      </c>
      <c r="I12" s="57" t="s">
        <v>8</v>
      </c>
      <c r="J12" s="58" t="s">
        <v>8</v>
      </c>
      <c r="K12" s="59">
        <f t="shared" si="1"/>
        <v>1</v>
      </c>
      <c r="L12" s="67" t="s">
        <v>8</v>
      </c>
      <c r="M12" s="59" t="b">
        <f>IF(E12="Y/T",IF(L12="Ya",1,IF(L12="Tidak",0,"Error")),IF(E12="A/B/C",IF(L12="A",1,IF(L12="B",0.5,IF(L12="C",0,"Error"))),IF(E12="A/B/C/D",IF(L12="A",1,IF(L12="B",0.67,IF(L12="C",0.33,IF(L12="D",0,"Error")))),IF(E12="A/B/C/D/E",IF(L12="A",1,IF(L12="B",0.75,IF(L12="C",0.5,IF(L12="D",0.25,IF(L12="E",0,"Error")))))))))</f>
        <v>0</v>
      </c>
      <c r="N12" s="67" t="s">
        <v>8</v>
      </c>
      <c r="O12" s="59">
        <f>IF(G12="Y/T",IF(N12="Ya",1,IF(N12="Tidak",0,"Error")),IF(G12="A/B/C",IF(N12="A",1,IF(N12="B",0.5,IF(N12="C",0,"Error"))),IF(G12="A/B/C/D",IF(N12="A",1,IF(N12="B",0.67,IF(N12="C",0.33,IF(N12="D",0,"Error")))),IF(G12="A/B/C/D/E",IF(N12="A",1,IF(N12="B",0.75,IF(N12="C",0.5,IF(N12="D",0.25,IF(N12="E",0,"Error")))))))))</f>
        <v>1</v>
      </c>
      <c r="P12" s="61"/>
      <c r="Q12" s="68" t="s">
        <v>77</v>
      </c>
      <c r="R12" s="63" t="s">
        <v>622</v>
      </c>
      <c r="S12" s="37"/>
      <c r="T12" s="38"/>
      <c r="U12" s="38"/>
      <c r="V12" s="38"/>
      <c r="W12" s="38"/>
      <c r="X12" s="38"/>
      <c r="Y12" s="38"/>
      <c r="Z12" s="38"/>
      <c r="AA12" s="38"/>
      <c r="AB12" s="38"/>
      <c r="AC12" s="38"/>
    </row>
    <row r="13" spans="1:29" ht="179.25" customHeight="1">
      <c r="A13" s="52"/>
      <c r="B13" s="53"/>
      <c r="C13" s="54" t="s">
        <v>78</v>
      </c>
      <c r="D13" s="35" t="s">
        <v>79</v>
      </c>
      <c r="E13" s="55"/>
      <c r="F13" s="35" t="s">
        <v>80</v>
      </c>
      <c r="G13" s="54" t="s">
        <v>54</v>
      </c>
      <c r="H13" s="57" t="s">
        <v>8</v>
      </c>
      <c r="I13" s="57" t="s">
        <v>8</v>
      </c>
      <c r="J13" s="58" t="s">
        <v>8</v>
      </c>
      <c r="K13" s="59">
        <f t="shared" si="1"/>
        <v>1</v>
      </c>
      <c r="L13" s="67" t="s">
        <v>8</v>
      </c>
      <c r="M13" s="59" t="b">
        <f>IF(E13="Y/T",IF(L13="Ya",1,IF(L13="Tidak",0,"Error")),IF(E13="A/B/C",IF(L13="A",1,IF(L13="B",0.5,IF(L13="C",0,"Error"))),IF(E13="A/B/C/D",IF(L13="A",1,IF(L13="B",0.67,IF(L13="C",0.33,IF(L13="D",0,"Error")))),IF(E13="A/B/C/D/E",IF(L13="A",1,IF(L13="B",0.75,IF(L13="C",0.5,IF(L13="D",0.25,IF(L13="E",0,"Error")))))))))</f>
        <v>0</v>
      </c>
      <c r="N13" s="67" t="s">
        <v>8</v>
      </c>
      <c r="O13" s="59">
        <f>IF(G13="Y/T",IF(N13="Ya",1,IF(N13="Tidak",0,"Error")),IF(G13="A/B/C",IF(N13="A",1,IF(N13="B",0.5,IF(N13="C",0,"Error"))),IF(G13="A/B/C/D",IF(N13="A",1,IF(N13="B",0.67,IF(N13="C",0.33,IF(N13="D",0,"Error")))),IF(G13="A/B/C/D/E",IF(N13="A",1,IF(N13="B",0.75,IF(N13="C",0.5,IF(N13="D",0.25,IF(N13="E",0,"Error")))))))))</f>
        <v>1</v>
      </c>
      <c r="P13" s="61"/>
      <c r="Q13" s="68" t="s">
        <v>81</v>
      </c>
      <c r="R13" s="63" t="s">
        <v>623</v>
      </c>
      <c r="S13" s="37"/>
      <c r="T13" s="38"/>
      <c r="U13" s="38"/>
      <c r="V13" s="38"/>
      <c r="W13" s="38"/>
      <c r="X13" s="38"/>
      <c r="Y13" s="38"/>
      <c r="Z13" s="38"/>
      <c r="AA13" s="38"/>
      <c r="AB13" s="38"/>
      <c r="AC13" s="38"/>
    </row>
    <row r="14" spans="1:29" ht="51.75" customHeight="1">
      <c r="A14" s="46"/>
      <c r="B14" s="47">
        <v>3</v>
      </c>
      <c r="C14" s="193" t="s">
        <v>82</v>
      </c>
      <c r="D14" s="188"/>
      <c r="E14" s="48">
        <v>2</v>
      </c>
      <c r="F14" s="49"/>
      <c r="G14" s="50"/>
      <c r="H14" s="66"/>
      <c r="I14" s="66"/>
      <c r="J14" s="58"/>
      <c r="K14" s="44">
        <f>SUM(K15:K21)/COUNT(K15:K21)*E14</f>
        <v>2</v>
      </c>
      <c r="L14" s="67"/>
      <c r="M14" s="44" t="e">
        <f>SUM(M15:M21)/COUNT(M15:M21)*C14</f>
        <v>#DIV/0!</v>
      </c>
      <c r="N14" s="58"/>
      <c r="O14" s="44">
        <f>SUM(O15:O21)/COUNT(O15:O21)*E14</f>
        <v>1.9057142857142857</v>
      </c>
      <c r="P14" s="51">
        <f>+O14/E14</f>
        <v>0.95285714285714285</v>
      </c>
      <c r="Q14" s="35"/>
      <c r="R14" s="63"/>
      <c r="S14" s="37"/>
      <c r="T14" s="38"/>
      <c r="U14" s="38"/>
      <c r="V14" s="38"/>
      <c r="W14" s="38"/>
      <c r="X14" s="38"/>
      <c r="Y14" s="38"/>
      <c r="Z14" s="38"/>
      <c r="AA14" s="38"/>
      <c r="AB14" s="38"/>
      <c r="AC14" s="38"/>
    </row>
    <row r="15" spans="1:29" ht="261" customHeight="1">
      <c r="A15" s="52"/>
      <c r="B15" s="53"/>
      <c r="C15" s="54" t="s">
        <v>45</v>
      </c>
      <c r="D15" s="35" t="s">
        <v>83</v>
      </c>
      <c r="E15" s="55"/>
      <c r="F15" s="35" t="s">
        <v>84</v>
      </c>
      <c r="G15" s="54" t="s">
        <v>54</v>
      </c>
      <c r="H15" s="56" t="s">
        <v>85</v>
      </c>
      <c r="I15" s="57" t="s">
        <v>8</v>
      </c>
      <c r="J15" s="58" t="s">
        <v>8</v>
      </c>
      <c r="K15" s="59">
        <f t="shared" ref="K15:K21" si="2">IF(G15="Y/T",IF(J15="Ya",1,IF(J15="Tidak",0,"Error")),IF(G15="A/B/C",IF(J15="A",1,IF(J15="B",0.5,IF(J15="C",0,"Error"))),IF(G15="A/B/C/D",IF(J15="A",1,IF(J15="B",0.67,IF(J15="C",0.33,IF(J15="D",0,"Error")))),IF(G15="A/B/C/D/E",IF(J15="A",1,IF(J15="B",0.75,IF(J15="C",0.5,IF(J15="D",0.25,IF(J15="E",0,"Error")))))))))</f>
        <v>1</v>
      </c>
      <c r="L15" s="73" t="s">
        <v>8</v>
      </c>
      <c r="M15" s="59" t="b">
        <f t="shared" ref="M15:M21" si="3">IF(E15="Y/T",IF(L15="Ya",1,IF(L15="Tidak",0,"Error")),IF(E15="A/B/C",IF(L15="A",1,IF(L15="B",0.5,IF(L15="C",0,"Error"))),IF(E15="A/B/C/D",IF(L15="A",1,IF(L15="B",0.67,IF(L15="C",0.33,IF(L15="D",0,"Error")))),IF(E15="A/B/C/D/E",IF(L15="A",1,IF(L15="B",0.75,IF(L15="C",0.5,IF(L15="D",0.25,IF(L15="E",0,"Error")))))))))</f>
        <v>0</v>
      </c>
      <c r="N15" s="60" t="s">
        <v>8</v>
      </c>
      <c r="O15" s="59">
        <f t="shared" ref="O15:O21" si="4">IF(G15="Y/T",IF(N15="Ya",1,IF(N15="Tidak",0,"Error")),IF(G15="A/B/C",IF(N15="A",1,IF(N15="B",0.5,IF(N15="C",0,"Error"))),IF(G15="A/B/C/D",IF(N15="A",1,IF(N15="B",0.67,IF(N15="C",0.33,IF(N15="D",0,"Error")))),IF(G15="A/B/C/D/E",IF(N15="A",1,IF(N15="B",0.75,IF(N15="C",0.5,IF(N15="D",0.25,IF(N15="E",0,"Error")))))))))</f>
        <v>1</v>
      </c>
      <c r="P15" s="61"/>
      <c r="Q15" s="65" t="s">
        <v>86</v>
      </c>
      <c r="R15" s="63" t="s">
        <v>650</v>
      </c>
      <c r="S15" s="37" t="s">
        <v>87</v>
      </c>
      <c r="T15" s="38"/>
      <c r="U15" s="38"/>
      <c r="V15" s="38"/>
      <c r="W15" s="38"/>
      <c r="X15" s="38"/>
      <c r="Y15" s="38"/>
      <c r="Z15" s="38"/>
      <c r="AA15" s="38"/>
      <c r="AB15" s="38"/>
      <c r="AC15" s="38"/>
    </row>
    <row r="16" spans="1:29" ht="402.75" customHeight="1">
      <c r="A16" s="52"/>
      <c r="B16" s="53"/>
      <c r="C16" s="54" t="s">
        <v>51</v>
      </c>
      <c r="D16" s="35" t="s">
        <v>88</v>
      </c>
      <c r="E16" s="55"/>
      <c r="F16" s="62" t="s">
        <v>89</v>
      </c>
      <c r="G16" s="54" t="s">
        <v>54</v>
      </c>
      <c r="H16" s="56" t="s">
        <v>85</v>
      </c>
      <c r="I16" s="57" t="s">
        <v>8</v>
      </c>
      <c r="J16" s="58" t="s">
        <v>8</v>
      </c>
      <c r="K16" s="59">
        <f t="shared" si="2"/>
        <v>1</v>
      </c>
      <c r="L16" s="73" t="s">
        <v>8</v>
      </c>
      <c r="M16" s="59" t="b">
        <f t="shared" si="3"/>
        <v>0</v>
      </c>
      <c r="N16" s="60" t="s">
        <v>8</v>
      </c>
      <c r="O16" s="59">
        <f t="shared" si="4"/>
        <v>1</v>
      </c>
      <c r="P16" s="61"/>
      <c r="Q16" s="35" t="s">
        <v>90</v>
      </c>
      <c r="R16" s="63" t="s">
        <v>624</v>
      </c>
      <c r="S16" s="37" t="s">
        <v>91</v>
      </c>
      <c r="T16" s="38"/>
      <c r="U16" s="38"/>
      <c r="V16" s="38"/>
      <c r="W16" s="38"/>
      <c r="X16" s="38"/>
      <c r="Y16" s="38"/>
      <c r="Z16" s="38"/>
      <c r="AA16" s="38"/>
      <c r="AB16" s="38"/>
      <c r="AC16" s="38"/>
    </row>
    <row r="17" spans="1:29" ht="177" customHeight="1">
      <c r="A17" s="52"/>
      <c r="B17" s="53"/>
      <c r="C17" s="54" t="s">
        <v>57</v>
      </c>
      <c r="D17" s="35" t="s">
        <v>92</v>
      </c>
      <c r="E17" s="55"/>
      <c r="F17" s="35" t="s">
        <v>93</v>
      </c>
      <c r="G17" s="54" t="s">
        <v>54</v>
      </c>
      <c r="H17" s="56" t="s">
        <v>85</v>
      </c>
      <c r="I17" s="66" t="s">
        <v>8</v>
      </c>
      <c r="J17" s="58" t="s">
        <v>8</v>
      </c>
      <c r="K17" s="59">
        <f t="shared" si="2"/>
        <v>1</v>
      </c>
      <c r="L17" s="73" t="s">
        <v>22</v>
      </c>
      <c r="M17" s="59" t="b">
        <f t="shared" si="3"/>
        <v>0</v>
      </c>
      <c r="N17" s="60" t="s">
        <v>22</v>
      </c>
      <c r="O17" s="59">
        <f t="shared" si="4"/>
        <v>0.67</v>
      </c>
      <c r="P17" s="61"/>
      <c r="Q17" s="35"/>
      <c r="R17" s="63" t="s">
        <v>675</v>
      </c>
      <c r="S17" s="37" t="s">
        <v>94</v>
      </c>
      <c r="T17" s="38"/>
      <c r="U17" s="38"/>
      <c r="V17" s="38"/>
      <c r="W17" s="38"/>
      <c r="X17" s="38"/>
      <c r="Y17" s="38"/>
      <c r="Z17" s="38"/>
      <c r="AA17" s="38"/>
      <c r="AB17" s="38"/>
      <c r="AC17" s="38"/>
    </row>
    <row r="18" spans="1:29" ht="357.75" customHeight="1">
      <c r="A18" s="52"/>
      <c r="B18" s="53"/>
      <c r="C18" s="54" t="s">
        <v>74</v>
      </c>
      <c r="D18" s="35" t="s">
        <v>95</v>
      </c>
      <c r="E18" s="55"/>
      <c r="F18" s="35" t="s">
        <v>96</v>
      </c>
      <c r="G18" s="54" t="s">
        <v>54</v>
      </c>
      <c r="H18" s="56" t="s">
        <v>85</v>
      </c>
      <c r="I18" s="57" t="s">
        <v>8</v>
      </c>
      <c r="J18" s="58" t="s">
        <v>8</v>
      </c>
      <c r="K18" s="59">
        <f t="shared" si="2"/>
        <v>1</v>
      </c>
      <c r="L18" s="73" t="s">
        <v>8</v>
      </c>
      <c r="M18" s="59" t="b">
        <f t="shared" si="3"/>
        <v>0</v>
      </c>
      <c r="N18" s="60" t="s">
        <v>8</v>
      </c>
      <c r="O18" s="59">
        <f t="shared" si="4"/>
        <v>1</v>
      </c>
      <c r="P18" s="61"/>
      <c r="Q18" s="35" t="s">
        <v>97</v>
      </c>
      <c r="R18" s="63" t="s">
        <v>625</v>
      </c>
      <c r="S18" s="37" t="s">
        <v>98</v>
      </c>
      <c r="T18" s="38"/>
      <c r="U18" s="38"/>
      <c r="V18" s="38"/>
      <c r="W18" s="38"/>
      <c r="X18" s="38"/>
      <c r="Y18" s="38"/>
      <c r="Z18" s="38"/>
      <c r="AA18" s="38"/>
      <c r="AB18" s="38"/>
      <c r="AC18" s="38"/>
    </row>
    <row r="19" spans="1:29" ht="243" customHeight="1">
      <c r="A19" s="52"/>
      <c r="B19" s="53"/>
      <c r="C19" s="54" t="s">
        <v>78</v>
      </c>
      <c r="D19" s="35" t="s">
        <v>99</v>
      </c>
      <c r="E19" s="55"/>
      <c r="F19" s="64" t="s">
        <v>100</v>
      </c>
      <c r="G19" s="54" t="s">
        <v>48</v>
      </c>
      <c r="H19" s="56" t="s">
        <v>85</v>
      </c>
      <c r="I19" s="57" t="s">
        <v>8</v>
      </c>
      <c r="J19" s="58" t="s">
        <v>8</v>
      </c>
      <c r="K19" s="59">
        <f t="shared" si="2"/>
        <v>1</v>
      </c>
      <c r="L19" s="73" t="s">
        <v>8</v>
      </c>
      <c r="M19" s="59" t="b">
        <f t="shared" si="3"/>
        <v>0</v>
      </c>
      <c r="N19" s="60" t="s">
        <v>8</v>
      </c>
      <c r="O19" s="59">
        <f t="shared" si="4"/>
        <v>1</v>
      </c>
      <c r="P19" s="61"/>
      <c r="Q19" s="35" t="s">
        <v>101</v>
      </c>
      <c r="R19" s="63" t="s">
        <v>651</v>
      </c>
      <c r="S19" s="37"/>
      <c r="T19" s="38"/>
      <c r="U19" s="38"/>
      <c r="V19" s="38"/>
      <c r="W19" s="38"/>
      <c r="X19" s="38"/>
      <c r="Y19" s="38"/>
      <c r="Z19" s="38"/>
      <c r="AA19" s="38"/>
      <c r="AB19" s="38"/>
      <c r="AC19" s="38"/>
    </row>
    <row r="20" spans="1:29" ht="186.75" customHeight="1">
      <c r="A20" s="69"/>
      <c r="B20" s="70"/>
      <c r="C20" s="54" t="s">
        <v>102</v>
      </c>
      <c r="D20" s="35" t="s">
        <v>103</v>
      </c>
      <c r="E20" s="55"/>
      <c r="F20" s="35" t="s">
        <v>104</v>
      </c>
      <c r="G20" s="54" t="s">
        <v>48</v>
      </c>
      <c r="H20" s="71" t="s">
        <v>85</v>
      </c>
      <c r="I20" s="72" t="s">
        <v>8</v>
      </c>
      <c r="J20" s="73" t="s">
        <v>8</v>
      </c>
      <c r="K20" s="59">
        <f t="shared" si="2"/>
        <v>1</v>
      </c>
      <c r="L20" s="73" t="s">
        <v>8</v>
      </c>
      <c r="M20" s="59" t="b">
        <f t="shared" si="3"/>
        <v>0</v>
      </c>
      <c r="N20" s="60" t="s">
        <v>8</v>
      </c>
      <c r="O20" s="59">
        <f t="shared" si="4"/>
        <v>1</v>
      </c>
      <c r="P20" s="74"/>
      <c r="Q20" s="35" t="s">
        <v>105</v>
      </c>
      <c r="R20" s="63" t="s">
        <v>626</v>
      </c>
      <c r="S20" s="75"/>
      <c r="T20" s="76"/>
      <c r="U20" s="76"/>
      <c r="V20" s="76"/>
      <c r="W20" s="76"/>
      <c r="X20" s="76"/>
      <c r="Y20" s="76"/>
      <c r="Z20" s="76"/>
      <c r="AA20" s="76"/>
      <c r="AB20" s="76"/>
      <c r="AC20" s="76"/>
    </row>
    <row r="21" spans="1:29" ht="193.5" customHeight="1">
      <c r="A21" s="69"/>
      <c r="B21" s="70"/>
      <c r="C21" s="54" t="s">
        <v>106</v>
      </c>
      <c r="D21" s="35" t="s">
        <v>107</v>
      </c>
      <c r="E21" s="55"/>
      <c r="F21" s="35" t="s">
        <v>108</v>
      </c>
      <c r="G21" s="54" t="s">
        <v>48</v>
      </c>
      <c r="H21" s="71" t="s">
        <v>85</v>
      </c>
      <c r="I21" s="72" t="s">
        <v>8</v>
      </c>
      <c r="J21" s="73" t="s">
        <v>8</v>
      </c>
      <c r="K21" s="59">
        <f t="shared" si="2"/>
        <v>1</v>
      </c>
      <c r="L21" s="73" t="s">
        <v>8</v>
      </c>
      <c r="M21" s="59" t="b">
        <f t="shared" si="3"/>
        <v>0</v>
      </c>
      <c r="N21" s="60" t="s">
        <v>8</v>
      </c>
      <c r="O21" s="59">
        <f t="shared" si="4"/>
        <v>1</v>
      </c>
      <c r="P21" s="61"/>
      <c r="Q21" s="77" t="s">
        <v>109</v>
      </c>
      <c r="R21" s="63" t="s">
        <v>652</v>
      </c>
      <c r="S21" s="75"/>
      <c r="T21" s="76"/>
      <c r="U21" s="76"/>
      <c r="V21" s="76"/>
      <c r="W21" s="76"/>
      <c r="X21" s="76"/>
      <c r="Y21" s="76"/>
      <c r="Z21" s="76"/>
      <c r="AA21" s="76"/>
      <c r="AB21" s="76"/>
      <c r="AC21" s="76"/>
    </row>
    <row r="22" spans="1:29" ht="32.25" customHeight="1">
      <c r="A22" s="46"/>
      <c r="B22" s="47">
        <v>4</v>
      </c>
      <c r="C22" s="193" t="s">
        <v>110</v>
      </c>
      <c r="D22" s="188"/>
      <c r="E22" s="48">
        <v>1</v>
      </c>
      <c r="F22" s="49"/>
      <c r="G22" s="50"/>
      <c r="H22" s="66"/>
      <c r="I22" s="66"/>
      <c r="J22" s="58"/>
      <c r="K22" s="44">
        <f>SUM(K23:K25)/COUNT(K23:K25)*E22</f>
        <v>1</v>
      </c>
      <c r="L22" s="67"/>
      <c r="M22" s="44" t="e">
        <f>SUM(M23:M25)/COUNT(M23:M25)*C22</f>
        <v>#DIV/0!</v>
      </c>
      <c r="N22" s="58"/>
      <c r="O22" s="44">
        <f>SUM(O23:O25)/COUNT(O23:O25)*E22</f>
        <v>1</v>
      </c>
      <c r="P22" s="51">
        <f>+O22/E22</f>
        <v>1</v>
      </c>
      <c r="Q22" s="35"/>
      <c r="R22" s="63"/>
      <c r="S22" s="37"/>
      <c r="T22" s="38"/>
      <c r="U22" s="38"/>
      <c r="V22" s="38"/>
      <c r="W22" s="38"/>
      <c r="X22" s="38"/>
      <c r="Y22" s="38"/>
      <c r="Z22" s="38"/>
      <c r="AA22" s="38"/>
      <c r="AB22" s="38"/>
      <c r="AC22" s="38"/>
    </row>
    <row r="23" spans="1:29" ht="117" customHeight="1">
      <c r="A23" s="52"/>
      <c r="B23" s="53"/>
      <c r="C23" s="54" t="s">
        <v>45</v>
      </c>
      <c r="D23" s="35" t="s">
        <v>111</v>
      </c>
      <c r="E23" s="55"/>
      <c r="F23" s="35" t="s">
        <v>112</v>
      </c>
      <c r="G23" s="54" t="s">
        <v>54</v>
      </c>
      <c r="H23" s="56" t="s">
        <v>22</v>
      </c>
      <c r="I23" s="57" t="s">
        <v>22</v>
      </c>
      <c r="J23" s="58" t="s">
        <v>8</v>
      </c>
      <c r="K23" s="59">
        <f t="shared" ref="K23:K25" si="5">IF(G23="Y/T",IF(J23="Ya",1,IF(J23="Tidak",0,"Error")),IF(G23="A/B/C",IF(J23="A",1,IF(J23="B",0.5,IF(J23="C",0,"Error"))),IF(G23="A/B/C/D",IF(J23="A",1,IF(J23="B",0.67,IF(J23="C",0.33,IF(J23="D",0,"Error")))),IF(G23="A/B/C/D/E",IF(J23="A",1,IF(J23="B",0.75,IF(J23="C",0.5,IF(J23="D",0.25,IF(J23="E",0,"Error")))))))))</f>
        <v>1</v>
      </c>
      <c r="L23" s="67" t="s">
        <v>8</v>
      </c>
      <c r="M23" s="59" t="b">
        <f>IF(E23="Y/T",IF(L23="Ya",1,IF(L23="Tidak",0,"Error")),IF(E23="A/B/C",IF(L23="A",1,IF(L23="B",0.5,IF(L23="C",0,"Error"))),IF(E23="A/B/C/D",IF(L23="A",1,IF(L23="B",0.67,IF(L23="C",0.33,IF(L23="D",0,"Error")))),IF(E23="A/B/C/D/E",IF(L23="A",1,IF(L23="B",0.75,IF(L23="C",0.5,IF(L23="D",0.25,IF(L23="E",0,"Error")))))))))</f>
        <v>0</v>
      </c>
      <c r="N23" s="67" t="s">
        <v>8</v>
      </c>
      <c r="O23" s="59">
        <f>IF(G23="Y/T",IF(N23="Ya",1,IF(N23="Tidak",0,"Error")),IF(G23="A/B/C",IF(N23="A",1,IF(N23="B",0.5,IF(N23="C",0,"Error"))),IF(G23="A/B/C/D",IF(N23="A",1,IF(N23="B",0.67,IF(N23="C",0.33,IF(N23="D",0,"Error")))),IF(G23="A/B/C/D/E",IF(N23="A",1,IF(N23="B",0.75,IF(N23="C",0.5,IF(N23="D",0.25,IF(N23="E",0,"Error")))))))))</f>
        <v>1</v>
      </c>
      <c r="P23" s="61"/>
      <c r="Q23" s="78" t="s">
        <v>113</v>
      </c>
      <c r="R23" s="63" t="s">
        <v>676</v>
      </c>
      <c r="S23" s="37" t="s">
        <v>114</v>
      </c>
      <c r="T23" s="38"/>
      <c r="U23" s="38"/>
      <c r="V23" s="38"/>
      <c r="W23" s="38"/>
      <c r="X23" s="38"/>
      <c r="Y23" s="38"/>
      <c r="Z23" s="38"/>
      <c r="AA23" s="38"/>
      <c r="AB23" s="38"/>
      <c r="AC23" s="38"/>
    </row>
    <row r="24" spans="1:29" ht="129" customHeight="1">
      <c r="A24" s="52"/>
      <c r="B24" s="53"/>
      <c r="C24" s="54" t="s">
        <v>51</v>
      </c>
      <c r="D24" s="35" t="s">
        <v>115</v>
      </c>
      <c r="E24" s="55"/>
      <c r="F24" s="35" t="s">
        <v>116</v>
      </c>
      <c r="G24" s="54" t="s">
        <v>117</v>
      </c>
      <c r="H24" s="57" t="s">
        <v>22</v>
      </c>
      <c r="I24" s="57" t="s">
        <v>8</v>
      </c>
      <c r="J24" s="58" t="s">
        <v>8</v>
      </c>
      <c r="K24" s="59">
        <f t="shared" si="5"/>
        <v>1</v>
      </c>
      <c r="L24" s="67" t="s">
        <v>8</v>
      </c>
      <c r="M24" s="59" t="b">
        <f>IF(E24="Y/T",IF(L24="Ya",1,IF(L24="Tidak",0,"Error")),IF(E24="A/B/C",IF(L24="A",1,IF(L24="B",0.5,IF(L24="C",0,"Error"))),IF(E24="A/B/C/D",IF(L24="A",1,IF(L24="B",0.67,IF(L24="C",0.33,IF(L24="D",0,"Error")))),IF(E24="A/B/C/D/E",IF(L24="A",1,IF(L24="B",0.75,IF(L24="C",0.5,IF(L24="D",0.25,IF(L24="E",0,"Error")))))))))</f>
        <v>0</v>
      </c>
      <c r="N24" s="67" t="s">
        <v>8</v>
      </c>
      <c r="O24" s="59">
        <f>IF(G24="Y/T",IF(N24="Ya",1,IF(N24="Tidak",0,"Error")),IF(G24="A/B/C",IF(N24="A",1,IF(N24="B",0.5,IF(N24="C",0,"Error"))),IF(G24="A/B/C/D",IF(N24="A",1,IF(N24="B",0.67,IF(N24="C",0.33,IF(N24="D",0,"Error")))),IF(G24="A/B/C/D/E",IF(N24="A",1,IF(N24="B",0.75,IF(N24="C",0.5,IF(N24="D",0.25,IF(N24="E",0,"Error")))))))))</f>
        <v>1</v>
      </c>
      <c r="P24" s="61"/>
      <c r="Q24" s="77" t="s">
        <v>118</v>
      </c>
      <c r="R24" s="63" t="s">
        <v>677</v>
      </c>
      <c r="S24" s="37" t="s">
        <v>119</v>
      </c>
      <c r="T24" s="38"/>
      <c r="U24" s="38"/>
      <c r="V24" s="38"/>
      <c r="W24" s="38"/>
      <c r="X24" s="38"/>
      <c r="Y24" s="38"/>
      <c r="Z24" s="38"/>
      <c r="AA24" s="38"/>
      <c r="AB24" s="38"/>
      <c r="AC24" s="38"/>
    </row>
    <row r="25" spans="1:29" ht="301.5" customHeight="1">
      <c r="A25" s="52"/>
      <c r="B25" s="53"/>
      <c r="C25" s="54" t="s">
        <v>57</v>
      </c>
      <c r="D25" s="35" t="s">
        <v>120</v>
      </c>
      <c r="E25" s="55"/>
      <c r="F25" s="35" t="s">
        <v>121</v>
      </c>
      <c r="G25" s="54" t="s">
        <v>54</v>
      </c>
      <c r="H25" s="57" t="s">
        <v>8</v>
      </c>
      <c r="I25" s="57" t="s">
        <v>8</v>
      </c>
      <c r="J25" s="58" t="s">
        <v>8</v>
      </c>
      <c r="K25" s="59">
        <f t="shared" si="5"/>
        <v>1</v>
      </c>
      <c r="L25" s="67" t="s">
        <v>8</v>
      </c>
      <c r="M25" s="59" t="b">
        <f>IF(E25="Y/T",IF(L25="Ya",1,IF(L25="Tidak",0,"Error")),IF(E25="A/B/C",IF(L25="A",1,IF(L25="B",0.5,IF(L25="C",0,"Error"))),IF(E25="A/B/C/D",IF(L25="A",1,IF(L25="B",0.67,IF(L25="C",0.33,IF(L25="D",0,"Error")))),IF(E25="A/B/C/D/E",IF(L25="A",1,IF(L25="B",0.75,IF(L25="C",0.5,IF(L25="D",0.25,IF(L25="E",0,"Error")))))))))</f>
        <v>0</v>
      </c>
      <c r="N25" s="67" t="s">
        <v>8</v>
      </c>
      <c r="O25" s="59">
        <f>IF(G25="Y/T",IF(N25="Ya",1,IF(N25="Tidak",0,"Error")),IF(G25="A/B/C",IF(N25="A",1,IF(N25="B",0.5,IF(N25="C",0,"Error"))),IF(G25="A/B/C/D",IF(N25="A",1,IF(N25="B",0.67,IF(N25="C",0.33,IF(N25="D",0,"Error")))),IF(G25="A/B/C/D/E",IF(N25="A",1,IF(N25="B",0.75,IF(N25="C",0.5,IF(N25="D",0.25,IF(N25="E",0,"Error")))))))))</f>
        <v>1</v>
      </c>
      <c r="P25" s="61"/>
      <c r="Q25" s="78" t="s">
        <v>122</v>
      </c>
      <c r="R25" s="63" t="s">
        <v>123</v>
      </c>
      <c r="S25" s="37"/>
      <c r="T25" s="38"/>
      <c r="U25" s="38"/>
      <c r="V25" s="38"/>
      <c r="W25" s="38"/>
      <c r="X25" s="38"/>
      <c r="Y25" s="38"/>
      <c r="Z25" s="38"/>
      <c r="AA25" s="38"/>
      <c r="AB25" s="38"/>
      <c r="AC25" s="38"/>
    </row>
    <row r="26" spans="1:29" ht="52.5" customHeight="1">
      <c r="A26" s="39" t="s">
        <v>124</v>
      </c>
      <c r="B26" s="195" t="s">
        <v>125</v>
      </c>
      <c r="C26" s="187"/>
      <c r="D26" s="188"/>
      <c r="E26" s="40">
        <v>5</v>
      </c>
      <c r="F26" s="41"/>
      <c r="G26" s="42"/>
      <c r="H26" s="66"/>
      <c r="I26" s="66"/>
      <c r="J26" s="58"/>
      <c r="K26" s="44">
        <f>SUM(K27,K30)</f>
        <v>5</v>
      </c>
      <c r="L26" s="67"/>
      <c r="M26" s="44" t="e">
        <f>SUM(M27,M30)</f>
        <v>#DIV/0!</v>
      </c>
      <c r="N26" s="58"/>
      <c r="O26" s="44">
        <f>SUM(O27,O30)</f>
        <v>5</v>
      </c>
      <c r="P26" s="45">
        <f>+O26/E26</f>
        <v>1</v>
      </c>
      <c r="Q26" s="35"/>
      <c r="R26" s="63"/>
      <c r="S26" s="37"/>
      <c r="T26" s="38"/>
      <c r="U26" s="38"/>
      <c r="V26" s="38"/>
      <c r="W26" s="38"/>
      <c r="X26" s="38"/>
      <c r="Y26" s="38"/>
      <c r="Z26" s="38"/>
      <c r="AA26" s="38"/>
      <c r="AB26" s="38"/>
      <c r="AC26" s="38"/>
    </row>
    <row r="27" spans="1:29">
      <c r="A27" s="46"/>
      <c r="B27" s="47">
        <v>1</v>
      </c>
      <c r="C27" s="193" t="s">
        <v>126</v>
      </c>
      <c r="D27" s="188"/>
      <c r="E27" s="48">
        <v>2.5</v>
      </c>
      <c r="F27" s="49"/>
      <c r="G27" s="50"/>
      <c r="H27" s="66"/>
      <c r="I27" s="66"/>
      <c r="J27" s="58"/>
      <c r="K27" s="44">
        <f>SUM(K28:K29)/COUNT(K28:K29)*E27</f>
        <v>2.5</v>
      </c>
      <c r="L27" s="67"/>
      <c r="M27" s="44" t="e">
        <f>SUM(M28:M29)/COUNT(M28:M29)*C27</f>
        <v>#DIV/0!</v>
      </c>
      <c r="N27" s="58"/>
      <c r="O27" s="44">
        <f>SUM(O28:O29)/COUNT(O28:O29)*E27</f>
        <v>2.5</v>
      </c>
      <c r="P27" s="51">
        <f>+O27/E27</f>
        <v>1</v>
      </c>
      <c r="Q27" s="35"/>
      <c r="R27" s="63"/>
      <c r="S27" s="37"/>
      <c r="T27" s="38"/>
      <c r="U27" s="38"/>
      <c r="V27" s="38"/>
      <c r="W27" s="38"/>
      <c r="X27" s="38"/>
      <c r="Y27" s="38"/>
      <c r="Z27" s="38"/>
      <c r="AA27" s="38"/>
      <c r="AB27" s="38"/>
      <c r="AC27" s="38"/>
    </row>
    <row r="28" spans="1:29" ht="268.5" customHeight="1">
      <c r="A28" s="52"/>
      <c r="B28" s="53"/>
      <c r="C28" s="54" t="s">
        <v>45</v>
      </c>
      <c r="D28" s="68" t="s">
        <v>127</v>
      </c>
      <c r="E28" s="55"/>
      <c r="F28" s="68" t="s">
        <v>128</v>
      </c>
      <c r="G28" s="54" t="s">
        <v>48</v>
      </c>
      <c r="H28" s="57" t="s">
        <v>8</v>
      </c>
      <c r="I28" s="57" t="s">
        <v>8</v>
      </c>
      <c r="J28" s="58" t="s">
        <v>8</v>
      </c>
      <c r="K28" s="59">
        <f t="shared" ref="K28:K29" si="6">IF(G28="Y/T",IF(J28="Ya",1,IF(J28="Tidak",0,"Error")),IF(G28="A/B/C",IF(J28="A",1,IF(J28="B",0.5,IF(J28="C",0,"Error"))),IF(G28="A/B/C/D",IF(J28="A",1,IF(J28="B",0.67,IF(J28="C",0.33,IF(J28="D",0,"Error")))),IF(G28="A/B/C/D/E",IF(J28="A",1,IF(J28="B",0.75,IF(J28="C",0.5,IF(J28="D",0.25,IF(J28="E",0,"Error")))))))))</f>
        <v>1</v>
      </c>
      <c r="L28" s="67" t="s">
        <v>8</v>
      </c>
      <c r="M28" s="59" t="b">
        <f>IF(E28="Y/T",IF(L28="Ya",1,IF(L28="Tidak",0,"Error")),IF(E28="A/B/C",IF(L28="A",1,IF(L28="B",0.5,IF(L28="C",0,"Error"))),IF(E28="A/B/C/D",IF(L28="A",1,IF(L28="B",0.67,IF(L28="C",0.33,IF(L28="D",0,"Error")))),IF(E28="A/B/C/D/E",IF(L28="A",1,IF(L28="B",0.75,IF(L28="C",0.5,IF(L28="D",0.25,IF(L28="E",0,"Error")))))))))</f>
        <v>0</v>
      </c>
      <c r="N28" s="67" t="s">
        <v>8</v>
      </c>
      <c r="O28" s="59">
        <f>IF(G28="Y/T",IF(N28="Ya",1,IF(N28="Tidak",0,"Error")),IF(G28="A/B/C",IF(N28="A",1,IF(N28="B",0.5,IF(N28="C",0,"Error"))),IF(G28="A/B/C/D",IF(N28="A",1,IF(N28="B",0.67,IF(N28="C",0.33,IF(N28="D",0,"Error")))),IF(G28="A/B/C/D/E",IF(N28="A",1,IF(N28="B",0.75,IF(N28="C",0.5,IF(N28="D",0.25,IF(N28="E",0,"Error")))))))))</f>
        <v>1</v>
      </c>
      <c r="P28" s="61"/>
      <c r="Q28" s="78" t="s">
        <v>129</v>
      </c>
      <c r="R28" s="63" t="s">
        <v>130</v>
      </c>
      <c r="S28" s="37"/>
      <c r="T28" s="38"/>
      <c r="U28" s="38"/>
      <c r="V28" s="38"/>
      <c r="W28" s="38"/>
      <c r="X28" s="38"/>
      <c r="Y28" s="38"/>
      <c r="Z28" s="38"/>
      <c r="AA28" s="38"/>
      <c r="AB28" s="38"/>
      <c r="AC28" s="38"/>
    </row>
    <row r="29" spans="1:29" ht="286.5" customHeight="1">
      <c r="A29" s="52"/>
      <c r="B29" s="53"/>
      <c r="C29" s="54" t="s">
        <v>51</v>
      </c>
      <c r="D29" s="35" t="s">
        <v>131</v>
      </c>
      <c r="E29" s="55"/>
      <c r="F29" s="35" t="s">
        <v>132</v>
      </c>
      <c r="G29" s="54" t="s">
        <v>48</v>
      </c>
      <c r="H29" s="56" t="s">
        <v>22</v>
      </c>
      <c r="I29" s="57" t="s">
        <v>8</v>
      </c>
      <c r="J29" s="58" t="s">
        <v>8</v>
      </c>
      <c r="K29" s="59">
        <f t="shared" si="6"/>
        <v>1</v>
      </c>
      <c r="L29" s="67" t="s">
        <v>8</v>
      </c>
      <c r="M29" s="59" t="b">
        <f>IF(E29="Y/T",IF(L29="Ya",1,IF(L29="Tidak",0,"Error")),IF(E29="A/B/C",IF(L29="A",1,IF(L29="B",0.5,IF(L29="C",0,"Error"))),IF(E29="A/B/C/D",IF(L29="A",1,IF(L29="B",0.67,IF(L29="C",0.33,IF(L29="D",0,"Error")))),IF(E29="A/B/C/D/E",IF(L29="A",1,IF(L29="B",0.75,IF(L29="C",0.5,IF(L29="D",0.25,IF(L29="E",0,"Error")))))))))</f>
        <v>0</v>
      </c>
      <c r="N29" s="67" t="s">
        <v>8</v>
      </c>
      <c r="O29" s="59">
        <f>IF(G29="Y/T",IF(N29="Ya",1,IF(N29="Tidak",0,"Error")),IF(G29="A/B/C",IF(N29="A",1,IF(N29="B",0.5,IF(N29="C",0,"Error"))),IF(G29="A/B/C/D",IF(N29="A",1,IF(N29="B",0.67,IF(N29="C",0.33,IF(N29="D",0,"Error")))),IF(G29="A/B/C/D/E",IF(N29="A",1,IF(N29="B",0.75,IF(N29="C",0.5,IF(N29="D",0.25,IF(N29="E",0,"Error")))))))))</f>
        <v>1</v>
      </c>
      <c r="P29" s="61"/>
      <c r="Q29" s="78" t="s">
        <v>133</v>
      </c>
      <c r="R29" s="63" t="s">
        <v>627</v>
      </c>
      <c r="S29" s="37" t="s">
        <v>134</v>
      </c>
      <c r="T29" s="38"/>
      <c r="U29" s="38"/>
      <c r="V29" s="38"/>
      <c r="W29" s="38"/>
      <c r="X29" s="38"/>
      <c r="Y29" s="38"/>
      <c r="Z29" s="38"/>
      <c r="AA29" s="38"/>
      <c r="AB29" s="38"/>
      <c r="AC29" s="38"/>
    </row>
    <row r="30" spans="1:29" ht="68.25" customHeight="1">
      <c r="A30" s="46"/>
      <c r="B30" s="47">
        <v>2</v>
      </c>
      <c r="C30" s="193" t="s">
        <v>135</v>
      </c>
      <c r="D30" s="188"/>
      <c r="E30" s="48">
        <v>2.5</v>
      </c>
      <c r="F30" s="49"/>
      <c r="G30" s="50"/>
      <c r="H30" s="66"/>
      <c r="I30" s="66"/>
      <c r="J30" s="58"/>
      <c r="K30" s="44">
        <f>SUM(K31:K32)/COUNT(K31:K32)*E30</f>
        <v>2.5</v>
      </c>
      <c r="L30" s="67"/>
      <c r="M30" s="44" t="e">
        <f>SUM(M31:M32)/COUNT(M31:M32)*C30</f>
        <v>#DIV/0!</v>
      </c>
      <c r="N30" s="58"/>
      <c r="O30" s="44">
        <f>SUM(O31:O32)/COUNT(O31:O32)*E30</f>
        <v>2.5</v>
      </c>
      <c r="P30" s="51">
        <f>+O30/E30</f>
        <v>1</v>
      </c>
      <c r="Q30" s="35"/>
      <c r="R30" s="63"/>
      <c r="S30" s="37"/>
      <c r="T30" s="38"/>
      <c r="U30" s="38"/>
      <c r="V30" s="38"/>
      <c r="W30" s="38"/>
      <c r="X30" s="38"/>
      <c r="Y30" s="38"/>
      <c r="Z30" s="38"/>
      <c r="AA30" s="38"/>
      <c r="AB30" s="38"/>
      <c r="AC30" s="38"/>
    </row>
    <row r="31" spans="1:29" ht="172.5" customHeight="1">
      <c r="A31" s="52"/>
      <c r="B31" s="53"/>
      <c r="C31" s="54" t="s">
        <v>45</v>
      </c>
      <c r="D31" s="68" t="s">
        <v>136</v>
      </c>
      <c r="E31" s="55"/>
      <c r="F31" s="68" t="s">
        <v>137</v>
      </c>
      <c r="G31" s="54" t="s">
        <v>54</v>
      </c>
      <c r="H31" s="56" t="s">
        <v>22</v>
      </c>
      <c r="I31" s="57" t="s">
        <v>8</v>
      </c>
      <c r="J31" s="58" t="s">
        <v>8</v>
      </c>
      <c r="K31" s="59">
        <f t="shared" ref="K31:K32" si="7">IF(G31="Y/T",IF(J31="Ya",1,IF(J31="Tidak",0,"Error")),IF(G31="A/B/C",IF(J31="A",1,IF(J31="B",0.5,IF(J31="C",0,"Error"))),IF(G31="A/B/C/D",IF(J31="A",1,IF(J31="B",0.67,IF(J31="C",0.33,IF(J31="D",0,"Error")))),IF(G31="A/B/C/D/E",IF(J31="A",1,IF(J31="B",0.75,IF(J31="C",0.5,IF(J31="D",0.25,IF(J31="E",0,"Error")))))))))</f>
        <v>1</v>
      </c>
      <c r="L31" s="67" t="s">
        <v>8</v>
      </c>
      <c r="M31" s="59" t="b">
        <f>IF(E31="Y/T",IF(L31="Ya",1,IF(L31="Tidak",0,"Error")),IF(E31="A/B/C",IF(L31="A",1,IF(L31="B",0.5,IF(L31="C",0,"Error"))),IF(E31="A/B/C/D",IF(L31="A",1,IF(L31="B",0.67,IF(L31="C",0.33,IF(L31="D",0,"Error")))),IF(E31="A/B/C/D/E",IF(L31="A",1,IF(L31="B",0.75,IF(L31="C",0.5,IF(L31="D",0.25,IF(L31="E",0,"Error")))))))))</f>
        <v>0</v>
      </c>
      <c r="N31" s="67" t="s">
        <v>8</v>
      </c>
      <c r="O31" s="59">
        <f>IF(G31="Y/T",IF(N31="Ya",1,IF(N31="Tidak",0,"Error")),IF(G31="A/B/C",IF(N31="A",1,IF(N31="B",0.5,IF(N31="C",0,"Error"))),IF(G31="A/B/C/D",IF(N31="A",1,IF(N31="B",0.67,IF(N31="C",0.33,IF(N31="D",0,"Error")))),IF(G31="A/B/C/D/E",IF(N31="A",1,IF(N31="B",0.75,IF(N31="C",0.5,IF(N31="D",0.25,IF(N31="E",0,"Error")))))))))</f>
        <v>1</v>
      </c>
      <c r="P31" s="61"/>
      <c r="Q31" s="79" t="s">
        <v>138</v>
      </c>
      <c r="R31" s="63" t="s">
        <v>678</v>
      </c>
      <c r="S31" s="37" t="s">
        <v>134</v>
      </c>
      <c r="T31" s="38"/>
      <c r="U31" s="38"/>
      <c r="V31" s="38"/>
      <c r="W31" s="38"/>
      <c r="X31" s="38"/>
      <c r="Y31" s="38"/>
      <c r="Z31" s="38"/>
      <c r="AA31" s="38"/>
      <c r="AB31" s="38"/>
      <c r="AC31" s="38"/>
    </row>
    <row r="32" spans="1:29" ht="268.5" customHeight="1">
      <c r="A32" s="52"/>
      <c r="B32" s="53"/>
      <c r="C32" s="54" t="s">
        <v>51</v>
      </c>
      <c r="D32" s="35" t="s">
        <v>139</v>
      </c>
      <c r="E32" s="55"/>
      <c r="F32" s="36" t="s">
        <v>140</v>
      </c>
      <c r="G32" s="54" t="s">
        <v>48</v>
      </c>
      <c r="H32" s="56" t="s">
        <v>22</v>
      </c>
      <c r="I32" s="57" t="s">
        <v>22</v>
      </c>
      <c r="J32" s="58" t="s">
        <v>8</v>
      </c>
      <c r="K32" s="59">
        <f t="shared" si="7"/>
        <v>1</v>
      </c>
      <c r="L32" s="67" t="s">
        <v>8</v>
      </c>
      <c r="M32" s="59" t="b">
        <f>IF(E32="Y/T",IF(L32="Ya",1,IF(L32="Tidak",0,"Error")),IF(E32="A/B/C",IF(L32="A",1,IF(L32="B",0.5,IF(L32="C",0,"Error"))),IF(E32="A/B/C/D",IF(L32="A",1,IF(L32="B",0.67,IF(L32="C",0.33,IF(L32="D",0,"Error")))),IF(E32="A/B/C/D/E",IF(L32="A",1,IF(L32="B",0.75,IF(L32="C",0.5,IF(L32="D",0.25,IF(L32="E",0,"Error")))))))))</f>
        <v>0</v>
      </c>
      <c r="N32" s="67" t="s">
        <v>8</v>
      </c>
      <c r="O32" s="59">
        <f>IF(G32="Y/T",IF(N32="Ya",1,IF(N32="Tidak",0,"Error")),IF(G32="A/B/C",IF(N32="A",1,IF(N32="B",0.5,IF(N32="C",0,"Error"))),IF(G32="A/B/C/D",IF(N32="A",1,IF(N32="B",0.67,IF(N32="C",0.33,IF(N32="D",0,"Error")))),IF(G32="A/B/C/D/E",IF(N32="A",1,IF(N32="B",0.75,IF(N32="C",0.5,IF(N32="D",0.25,IF(N32="E",0,"Error")))))))))</f>
        <v>1</v>
      </c>
      <c r="P32" s="61"/>
      <c r="Q32" s="78" t="s">
        <v>141</v>
      </c>
      <c r="R32" s="63" t="s">
        <v>653</v>
      </c>
      <c r="S32" s="37" t="s">
        <v>134</v>
      </c>
      <c r="T32" s="38"/>
      <c r="U32" s="38"/>
      <c r="V32" s="38"/>
      <c r="W32" s="38"/>
      <c r="X32" s="38"/>
      <c r="Y32" s="38"/>
      <c r="Z32" s="38"/>
      <c r="AA32" s="38"/>
      <c r="AB32" s="38"/>
      <c r="AC32" s="38"/>
    </row>
    <row r="33" spans="1:29" ht="47.25" customHeight="1">
      <c r="A33" s="39" t="s">
        <v>142</v>
      </c>
      <c r="B33" s="195" t="s">
        <v>143</v>
      </c>
      <c r="C33" s="187"/>
      <c r="D33" s="188"/>
      <c r="E33" s="40">
        <v>6</v>
      </c>
      <c r="F33" s="41"/>
      <c r="G33" s="42"/>
      <c r="H33" s="66"/>
      <c r="I33" s="66"/>
      <c r="J33" s="58"/>
      <c r="K33" s="44">
        <f>SUM(K34,K44)</f>
        <v>5.01</v>
      </c>
      <c r="L33" s="67"/>
      <c r="M33" s="44" t="e">
        <f>SUM(M34,M44)</f>
        <v>#DIV/0!</v>
      </c>
      <c r="N33" s="58"/>
      <c r="O33" s="44">
        <f>SUM(O34,O44)</f>
        <v>4.6766666666666667</v>
      </c>
      <c r="P33" s="45">
        <f>+O33/E33</f>
        <v>0.7794444444444445</v>
      </c>
      <c r="Q33" s="35"/>
      <c r="R33" s="63"/>
      <c r="S33" s="37"/>
      <c r="T33" s="38"/>
      <c r="U33" s="38"/>
      <c r="V33" s="38"/>
      <c r="W33" s="38"/>
      <c r="X33" s="38"/>
      <c r="Y33" s="38"/>
      <c r="Z33" s="38"/>
      <c r="AA33" s="38"/>
      <c r="AB33" s="38"/>
      <c r="AC33" s="38"/>
    </row>
    <row r="34" spans="1:29">
      <c r="A34" s="46"/>
      <c r="B34" s="80" t="s">
        <v>144</v>
      </c>
      <c r="C34" s="80" t="s">
        <v>145</v>
      </c>
      <c r="D34" s="81"/>
      <c r="E34" s="48">
        <v>3</v>
      </c>
      <c r="F34" s="82"/>
      <c r="G34" s="50"/>
      <c r="H34" s="66"/>
      <c r="I34" s="66"/>
      <c r="J34" s="58"/>
      <c r="K34" s="44">
        <f>SUM(K35:K43)/COUNT(K35:K43)*E34</f>
        <v>3</v>
      </c>
      <c r="L34" s="67"/>
      <c r="M34" s="44" t="e">
        <f>SUM(M35:M43)/COUNT(M35:M43)*C34</f>
        <v>#DIV/0!</v>
      </c>
      <c r="N34" s="58"/>
      <c r="O34" s="44">
        <f>SUM(O35:O43)/COUNT(O35:O43)*E34</f>
        <v>2.6666666666666665</v>
      </c>
      <c r="P34" s="51">
        <f>+O34/E34</f>
        <v>0.88888888888888884</v>
      </c>
      <c r="Q34" s="35"/>
      <c r="R34" s="63"/>
      <c r="S34" s="37"/>
      <c r="T34" s="38"/>
      <c r="U34" s="38"/>
      <c r="V34" s="38"/>
      <c r="W34" s="38"/>
      <c r="X34" s="38"/>
      <c r="Y34" s="38"/>
      <c r="Z34" s="38"/>
      <c r="AA34" s="38"/>
      <c r="AB34" s="38"/>
      <c r="AC34" s="38"/>
    </row>
    <row r="35" spans="1:29" ht="405" customHeight="1">
      <c r="A35" s="52"/>
      <c r="B35" s="83"/>
      <c r="C35" s="54" t="s">
        <v>45</v>
      </c>
      <c r="D35" s="35" t="s">
        <v>146</v>
      </c>
      <c r="E35" s="55"/>
      <c r="F35" s="35" t="s">
        <v>147</v>
      </c>
      <c r="G35" s="54" t="s">
        <v>48</v>
      </c>
      <c r="H35" s="57" t="s">
        <v>8</v>
      </c>
      <c r="I35" s="57" t="s">
        <v>8</v>
      </c>
      <c r="J35" s="58" t="s">
        <v>8</v>
      </c>
      <c r="K35" s="59">
        <f t="shared" ref="K35:K43" si="8">IF(G35="Y/T",IF(J35="Ya",1,IF(J35="Tidak",0,"Error")),IF(G35="A/B/C",IF(J35="A",1,IF(J35="B",0.5,IF(J35="C",0,"Error"))),IF(G35="A/B/C/D",IF(J35="A",1,IF(J35="B",0.67,IF(J35="C",0.33,IF(J35="D",0,"Error")))),IF(G35="A/B/C/D/E",IF(J35="A",1,IF(J35="B",0.75,IF(J35="C",0.5,IF(J35="D",0.25,IF(J35="E",0,"Error")))))))))</f>
        <v>1</v>
      </c>
      <c r="L35" s="67" t="s">
        <v>8</v>
      </c>
      <c r="M35" s="59" t="b">
        <f t="shared" ref="M35:M43" si="9">IF(E35="Y/T",IF(L35="Ya",1,IF(L35="Tidak",0,"Error")),IF(E35="A/B/C",IF(L35="A",1,IF(L35="B",0.5,IF(L35="C",0,"Error"))),IF(E35="A/B/C/D",IF(L35="A",1,IF(L35="B",0.67,IF(L35="C",0.33,IF(L35="D",0,"Error")))),IF(E35="A/B/C/D/E",IF(L35="A",1,IF(L35="B",0.75,IF(L35="C",0.5,IF(L35="D",0.25,IF(L35="E",0,"Error")))))))))</f>
        <v>0</v>
      </c>
      <c r="N35" s="67" t="s">
        <v>8</v>
      </c>
      <c r="O35" s="59">
        <f t="shared" ref="O35:O43" si="10">IF(G35="Y/T",IF(N35="Ya",1,IF(N35="Tidak",0,"Error")),IF(G35="A/B/C",IF(N35="A",1,IF(N35="B",0.5,IF(N35="C",0,"Error"))),IF(G35="A/B/C/D",IF(N35="A",1,IF(N35="B",0.67,IF(N35="C",0.33,IF(N35="D",0,"Error")))),IF(G35="A/B/C/D/E",IF(N35="A",1,IF(N35="B",0.75,IF(N35="C",0.5,IF(N35="D",0.25,IF(N35="E",0,"Error")))))))))</f>
        <v>1</v>
      </c>
      <c r="P35" s="61"/>
      <c r="Q35" s="78" t="s">
        <v>148</v>
      </c>
      <c r="R35" s="63" t="s">
        <v>628</v>
      </c>
      <c r="S35" s="37"/>
      <c r="T35" s="38"/>
      <c r="U35" s="38"/>
      <c r="V35" s="38"/>
      <c r="W35" s="38"/>
      <c r="X35" s="38"/>
      <c r="Y35" s="38"/>
      <c r="Z35" s="38"/>
      <c r="AA35" s="38"/>
      <c r="AB35" s="38"/>
      <c r="AC35" s="38"/>
    </row>
    <row r="36" spans="1:29" ht="231" customHeight="1">
      <c r="A36" s="52"/>
      <c r="B36" s="83"/>
      <c r="C36" s="54" t="s">
        <v>51</v>
      </c>
      <c r="D36" s="35" t="s">
        <v>149</v>
      </c>
      <c r="E36" s="55"/>
      <c r="F36" s="35" t="s">
        <v>150</v>
      </c>
      <c r="G36" s="54" t="s">
        <v>48</v>
      </c>
      <c r="H36" s="57" t="s">
        <v>8</v>
      </c>
      <c r="I36" s="57" t="s">
        <v>8</v>
      </c>
      <c r="J36" s="58" t="s">
        <v>8</v>
      </c>
      <c r="K36" s="59">
        <f t="shared" si="8"/>
        <v>1</v>
      </c>
      <c r="L36" s="67" t="s">
        <v>8</v>
      </c>
      <c r="M36" s="59" t="b">
        <f t="shared" si="9"/>
        <v>0</v>
      </c>
      <c r="N36" s="67" t="s">
        <v>8</v>
      </c>
      <c r="O36" s="59">
        <f t="shared" si="10"/>
        <v>1</v>
      </c>
      <c r="P36" s="61"/>
      <c r="Q36" s="35" t="s">
        <v>90</v>
      </c>
      <c r="R36" s="63" t="s">
        <v>60</v>
      </c>
      <c r="S36" s="37"/>
      <c r="T36" s="38"/>
      <c r="U36" s="38"/>
      <c r="V36" s="38"/>
      <c r="W36" s="38"/>
      <c r="X36" s="38"/>
      <c r="Y36" s="38"/>
      <c r="Z36" s="38"/>
      <c r="AA36" s="38"/>
      <c r="AB36" s="38"/>
      <c r="AC36" s="38"/>
    </row>
    <row r="37" spans="1:29" ht="252" customHeight="1">
      <c r="A37" s="52"/>
      <c r="B37" s="83"/>
      <c r="C37" s="54" t="s">
        <v>57</v>
      </c>
      <c r="D37" s="35" t="s">
        <v>151</v>
      </c>
      <c r="E37" s="55"/>
      <c r="F37" s="35" t="s">
        <v>152</v>
      </c>
      <c r="G37" s="54" t="s">
        <v>48</v>
      </c>
      <c r="H37" s="57" t="s">
        <v>8</v>
      </c>
      <c r="I37" s="57" t="s">
        <v>8</v>
      </c>
      <c r="J37" s="58" t="s">
        <v>8</v>
      </c>
      <c r="K37" s="59">
        <f t="shared" si="8"/>
        <v>1</v>
      </c>
      <c r="L37" s="67" t="s">
        <v>8</v>
      </c>
      <c r="M37" s="59" t="b">
        <f t="shared" si="9"/>
        <v>0</v>
      </c>
      <c r="N37" s="67" t="s">
        <v>8</v>
      </c>
      <c r="O37" s="59">
        <f t="shared" si="10"/>
        <v>1</v>
      </c>
      <c r="P37" s="61"/>
      <c r="Q37" s="35" t="s">
        <v>90</v>
      </c>
      <c r="R37" s="63" t="s">
        <v>60</v>
      </c>
      <c r="S37" s="37"/>
      <c r="T37" s="38"/>
      <c r="U37" s="38"/>
      <c r="V37" s="38"/>
      <c r="W37" s="38"/>
      <c r="X37" s="38"/>
      <c r="Y37" s="38"/>
      <c r="Z37" s="38"/>
      <c r="AA37" s="38"/>
      <c r="AB37" s="38"/>
      <c r="AC37" s="38"/>
    </row>
    <row r="38" spans="1:29" ht="409.5" customHeight="1">
      <c r="A38" s="52"/>
      <c r="B38" s="83"/>
      <c r="C38" s="54" t="s">
        <v>74</v>
      </c>
      <c r="D38" s="35" t="s">
        <v>153</v>
      </c>
      <c r="E38" s="55"/>
      <c r="F38" s="35" t="s">
        <v>154</v>
      </c>
      <c r="G38" s="54" t="s">
        <v>48</v>
      </c>
      <c r="H38" s="56" t="s">
        <v>22</v>
      </c>
      <c r="I38" s="57" t="s">
        <v>8</v>
      </c>
      <c r="J38" s="58" t="s">
        <v>8</v>
      </c>
      <c r="K38" s="59">
        <f t="shared" si="8"/>
        <v>1</v>
      </c>
      <c r="L38" s="67" t="s">
        <v>8</v>
      </c>
      <c r="M38" s="59" t="b">
        <f t="shared" si="9"/>
        <v>0</v>
      </c>
      <c r="N38" s="67" t="s">
        <v>8</v>
      </c>
      <c r="O38" s="59">
        <f t="shared" si="10"/>
        <v>1</v>
      </c>
      <c r="P38" s="61"/>
      <c r="Q38" s="35" t="s">
        <v>90</v>
      </c>
      <c r="R38" s="63" t="s">
        <v>155</v>
      </c>
      <c r="S38" s="37"/>
      <c r="T38" s="38"/>
      <c r="U38" s="38"/>
      <c r="V38" s="38"/>
      <c r="W38" s="38"/>
      <c r="X38" s="38"/>
      <c r="Y38" s="38"/>
      <c r="Z38" s="38"/>
      <c r="AA38" s="38"/>
      <c r="AB38" s="38"/>
      <c r="AC38" s="38"/>
    </row>
    <row r="39" spans="1:29" ht="334.5" customHeight="1">
      <c r="A39" s="52"/>
      <c r="B39" s="83"/>
      <c r="C39" s="54" t="s">
        <v>78</v>
      </c>
      <c r="D39" s="35" t="s">
        <v>156</v>
      </c>
      <c r="E39" s="55"/>
      <c r="F39" s="35" t="s">
        <v>157</v>
      </c>
      <c r="G39" s="54" t="s">
        <v>48</v>
      </c>
      <c r="H39" s="57" t="s">
        <v>22</v>
      </c>
      <c r="I39" s="57" t="s">
        <v>8</v>
      </c>
      <c r="J39" s="58" t="s">
        <v>8</v>
      </c>
      <c r="K39" s="59">
        <f t="shared" si="8"/>
        <v>1</v>
      </c>
      <c r="L39" s="67" t="s">
        <v>8</v>
      </c>
      <c r="M39" s="59" t="b">
        <f t="shared" si="9"/>
        <v>0</v>
      </c>
      <c r="N39" s="67" t="s">
        <v>8</v>
      </c>
      <c r="O39" s="59">
        <f t="shared" si="10"/>
        <v>1</v>
      </c>
      <c r="P39" s="61"/>
      <c r="Q39" s="35" t="s">
        <v>90</v>
      </c>
      <c r="R39" s="63" t="s">
        <v>60</v>
      </c>
      <c r="S39" s="37"/>
      <c r="T39" s="38"/>
      <c r="U39" s="38"/>
      <c r="V39" s="38"/>
      <c r="W39" s="38"/>
      <c r="X39" s="38"/>
      <c r="Y39" s="38"/>
      <c r="Z39" s="38"/>
      <c r="AA39" s="38"/>
      <c r="AB39" s="38"/>
      <c r="AC39" s="38"/>
    </row>
    <row r="40" spans="1:29" ht="409.5" customHeight="1">
      <c r="A40" s="52"/>
      <c r="B40" s="83"/>
      <c r="C40" s="54" t="s">
        <v>102</v>
      </c>
      <c r="D40" s="35" t="s">
        <v>158</v>
      </c>
      <c r="E40" s="55"/>
      <c r="F40" s="35" t="s">
        <v>159</v>
      </c>
      <c r="G40" s="54" t="s">
        <v>48</v>
      </c>
      <c r="H40" s="56" t="s">
        <v>22</v>
      </c>
      <c r="I40" s="57" t="s">
        <v>8</v>
      </c>
      <c r="J40" s="58" t="s">
        <v>8</v>
      </c>
      <c r="K40" s="59">
        <f t="shared" si="8"/>
        <v>1</v>
      </c>
      <c r="L40" s="67" t="s">
        <v>22</v>
      </c>
      <c r="M40" s="59" t="b">
        <f t="shared" si="9"/>
        <v>0</v>
      </c>
      <c r="N40" s="67" t="s">
        <v>22</v>
      </c>
      <c r="O40" s="59">
        <f t="shared" si="10"/>
        <v>0.5</v>
      </c>
      <c r="P40" s="61"/>
      <c r="Q40" s="35" t="s">
        <v>90</v>
      </c>
      <c r="R40" s="63" t="s">
        <v>160</v>
      </c>
      <c r="S40" s="37"/>
      <c r="T40" s="38"/>
      <c r="U40" s="38"/>
      <c r="V40" s="38"/>
      <c r="W40" s="38"/>
      <c r="X40" s="38"/>
      <c r="Y40" s="38"/>
      <c r="Z40" s="38"/>
      <c r="AA40" s="38"/>
      <c r="AB40" s="38"/>
      <c r="AC40" s="38"/>
    </row>
    <row r="41" spans="1:29" ht="409.5" customHeight="1">
      <c r="A41" s="52" t="str">
        <f ca="1">41:44</f>
        <v>#VALUE!</v>
      </c>
      <c r="B41" s="83"/>
      <c r="C41" s="54" t="s">
        <v>106</v>
      </c>
      <c r="D41" s="35" t="s">
        <v>161</v>
      </c>
      <c r="E41" s="55"/>
      <c r="F41" s="35" t="s">
        <v>162</v>
      </c>
      <c r="G41" s="54" t="s">
        <v>48</v>
      </c>
      <c r="H41" s="56" t="s">
        <v>22</v>
      </c>
      <c r="I41" s="57" t="s">
        <v>8</v>
      </c>
      <c r="J41" s="58" t="s">
        <v>8</v>
      </c>
      <c r="K41" s="59">
        <f t="shared" si="8"/>
        <v>1</v>
      </c>
      <c r="L41" s="67" t="s">
        <v>22</v>
      </c>
      <c r="M41" s="59" t="b">
        <f t="shared" si="9"/>
        <v>0</v>
      </c>
      <c r="N41" s="67" t="s">
        <v>22</v>
      </c>
      <c r="O41" s="59">
        <f t="shared" si="10"/>
        <v>0.5</v>
      </c>
      <c r="P41" s="61"/>
      <c r="Q41" s="35" t="s">
        <v>90</v>
      </c>
      <c r="R41" s="63" t="s">
        <v>163</v>
      </c>
      <c r="S41" s="37"/>
      <c r="T41" s="38"/>
      <c r="U41" s="38"/>
      <c r="V41" s="38"/>
      <c r="W41" s="38"/>
      <c r="X41" s="38"/>
      <c r="Y41" s="38"/>
      <c r="Z41" s="38"/>
      <c r="AA41" s="38"/>
      <c r="AB41" s="38"/>
      <c r="AC41" s="38"/>
    </row>
    <row r="42" spans="1:29" ht="219" customHeight="1">
      <c r="A42" s="52"/>
      <c r="B42" s="83"/>
      <c r="C42" s="54" t="s">
        <v>164</v>
      </c>
      <c r="D42" s="35" t="s">
        <v>165</v>
      </c>
      <c r="E42" s="55"/>
      <c r="F42" s="35" t="s">
        <v>166</v>
      </c>
      <c r="G42" s="54" t="s">
        <v>65</v>
      </c>
      <c r="H42" s="57" t="s">
        <v>66</v>
      </c>
      <c r="I42" s="57" t="s">
        <v>66</v>
      </c>
      <c r="J42" s="58" t="s">
        <v>66</v>
      </c>
      <c r="K42" s="59">
        <f t="shared" si="8"/>
        <v>1</v>
      </c>
      <c r="L42" s="67" t="s">
        <v>66</v>
      </c>
      <c r="M42" s="59" t="b">
        <f t="shared" si="9"/>
        <v>0</v>
      </c>
      <c r="N42" s="67" t="s">
        <v>66</v>
      </c>
      <c r="O42" s="59">
        <f t="shared" si="10"/>
        <v>1</v>
      </c>
      <c r="P42" s="61"/>
      <c r="Q42" s="35" t="s">
        <v>90</v>
      </c>
      <c r="R42" s="63" t="s">
        <v>167</v>
      </c>
      <c r="S42" s="37"/>
      <c r="T42" s="38"/>
      <c r="U42" s="38"/>
      <c r="V42" s="38"/>
      <c r="W42" s="38"/>
      <c r="X42" s="38"/>
      <c r="Y42" s="38"/>
      <c r="Z42" s="38"/>
      <c r="AA42" s="38"/>
      <c r="AB42" s="38"/>
      <c r="AC42" s="38"/>
    </row>
    <row r="43" spans="1:29" ht="172.5" customHeight="1">
      <c r="A43" s="52"/>
      <c r="B43" s="83"/>
      <c r="C43" s="54" t="s">
        <v>168</v>
      </c>
      <c r="D43" s="35" t="s">
        <v>169</v>
      </c>
      <c r="E43" s="55"/>
      <c r="F43" s="35" t="s">
        <v>170</v>
      </c>
      <c r="G43" s="54" t="s">
        <v>65</v>
      </c>
      <c r="H43" s="57" t="s">
        <v>66</v>
      </c>
      <c r="I43" s="57" t="s">
        <v>66</v>
      </c>
      <c r="J43" s="58" t="s">
        <v>66</v>
      </c>
      <c r="K43" s="59">
        <f t="shared" si="8"/>
        <v>1</v>
      </c>
      <c r="L43" s="67" t="s">
        <v>66</v>
      </c>
      <c r="M43" s="59" t="b">
        <f t="shared" si="9"/>
        <v>0</v>
      </c>
      <c r="N43" s="67" t="s">
        <v>66</v>
      </c>
      <c r="O43" s="59">
        <f t="shared" si="10"/>
        <v>1</v>
      </c>
      <c r="P43" s="61"/>
      <c r="Q43" s="35" t="s">
        <v>90</v>
      </c>
      <c r="R43" s="63" t="s">
        <v>171</v>
      </c>
      <c r="S43" s="37"/>
      <c r="T43" s="38"/>
      <c r="U43" s="38"/>
      <c r="V43" s="38"/>
      <c r="W43" s="38"/>
      <c r="X43" s="38"/>
      <c r="Y43" s="38"/>
      <c r="Z43" s="38"/>
      <c r="AA43" s="38"/>
      <c r="AB43" s="38"/>
      <c r="AC43" s="38"/>
    </row>
    <row r="44" spans="1:29" ht="21.75" customHeight="1">
      <c r="A44" s="46"/>
      <c r="B44" s="80" t="s">
        <v>172</v>
      </c>
      <c r="C44" s="80" t="s">
        <v>173</v>
      </c>
      <c r="D44" s="84"/>
      <c r="E44" s="48">
        <v>3</v>
      </c>
      <c r="F44" s="84"/>
      <c r="G44" s="85"/>
      <c r="H44" s="66"/>
      <c r="I44" s="66"/>
      <c r="J44" s="58"/>
      <c r="K44" s="44">
        <f>SUM(K45)/COUNT(K45)*E44</f>
        <v>2.0100000000000002</v>
      </c>
      <c r="L44" s="67"/>
      <c r="M44" s="44" t="e">
        <f>SUM(M45)/COUNT(M45)*C44</f>
        <v>#DIV/0!</v>
      </c>
      <c r="N44" s="58"/>
      <c r="O44" s="44">
        <f>SUM(O45)/COUNT(O45)*E44</f>
        <v>2.0100000000000002</v>
      </c>
      <c r="P44" s="51">
        <f>+O44/E44</f>
        <v>0.67</v>
      </c>
      <c r="Q44" s="35"/>
      <c r="R44" s="63"/>
      <c r="S44" s="37"/>
      <c r="T44" s="38"/>
      <c r="U44" s="38"/>
      <c r="V44" s="38"/>
      <c r="W44" s="38"/>
      <c r="X44" s="38"/>
      <c r="Y44" s="38"/>
      <c r="Z44" s="38"/>
      <c r="AA44" s="38"/>
      <c r="AB44" s="38"/>
      <c r="AC44" s="38"/>
    </row>
    <row r="45" spans="1:29" ht="250.5" customHeight="1">
      <c r="A45" s="52"/>
      <c r="B45" s="83"/>
      <c r="C45" s="54"/>
      <c r="D45" s="64" t="s">
        <v>174</v>
      </c>
      <c r="E45" s="86"/>
      <c r="F45" s="35" t="s">
        <v>175</v>
      </c>
      <c r="G45" s="54" t="s">
        <v>54</v>
      </c>
      <c r="H45" s="56" t="s">
        <v>22</v>
      </c>
      <c r="I45" s="57" t="s">
        <v>8</v>
      </c>
      <c r="J45" s="58" t="s">
        <v>22</v>
      </c>
      <c r="K45" s="59">
        <f>IF(G45="Y/T",IF(J45="Ya",1,IF(J45="Tidak",0,"Error")),IF(G45="A/B/C",IF(J45="A",1,IF(J45="B",0.5,IF(J45="C",0,"Error"))),IF(G45="A/B/C/D",IF(J45="A",1,IF(J45="B",0.67,IF(J45="C",0.33,IF(J45="D",0,"Error")))),IF(G45="A/B/C/D/E",IF(J45="A",1,IF(J45="B",0.75,IF(J45="C",0.5,IF(J45="D",0.25,IF(J45="E",0,"Error")))))))))</f>
        <v>0.67</v>
      </c>
      <c r="L45" s="67" t="s">
        <v>22</v>
      </c>
      <c r="M45" s="59" t="b">
        <f>IF(E45="Y/T",IF(L45="Ya",1,IF(L45="Tidak",0,"Error")),IF(E45="A/B/C",IF(L45="A",1,IF(L45="B",0.5,IF(L45="C",0,"Error"))),IF(E45="A/B/C/D",IF(L45="A",1,IF(L45="B",0.67,IF(L45="C",0.33,IF(L45="D",0,"Error")))),IF(E45="A/B/C/D/E",IF(L45="A",1,IF(L45="B",0.75,IF(L45="C",0.5,IF(L45="D",0.25,IF(L45="E",0,"Error")))))))))</f>
        <v>0</v>
      </c>
      <c r="N45" s="67" t="s">
        <v>22</v>
      </c>
      <c r="O45" s="59">
        <f>IF(G45="Y/T",IF(N45="Ya",1,IF(N45="Tidak",0,"Error")),IF(G45="A/B/C",IF(N45="A",1,IF(N45="B",0.5,IF(N45="C",0,"Error"))),IF(G45="A/B/C/D",IF(N45="A",1,IF(N45="B",0.67,IF(N45="C",0.33,IF(N45="D",0,"Error")))),IF(G45="A/B/C/D/E",IF(N45="A",1,IF(N45="B",0.75,IF(N45="C",0.5,IF(N45="D",0.25,IF(N45="E",0,"Error")))))))))</f>
        <v>0.67</v>
      </c>
      <c r="P45" s="61"/>
      <c r="Q45" s="78" t="s">
        <v>176</v>
      </c>
      <c r="R45" s="63" t="s">
        <v>177</v>
      </c>
      <c r="S45" s="37" t="s">
        <v>134</v>
      </c>
      <c r="T45" s="38"/>
      <c r="U45" s="38"/>
      <c r="V45" s="38"/>
      <c r="W45" s="38"/>
      <c r="X45" s="38"/>
      <c r="Y45" s="38"/>
      <c r="Z45" s="38"/>
      <c r="AA45" s="38"/>
      <c r="AB45" s="38"/>
      <c r="AC45" s="38"/>
    </row>
    <row r="46" spans="1:29" ht="35.25" customHeight="1">
      <c r="A46" s="39" t="s">
        <v>178</v>
      </c>
      <c r="B46" s="195" t="s">
        <v>179</v>
      </c>
      <c r="C46" s="187"/>
      <c r="D46" s="188"/>
      <c r="E46" s="40">
        <v>5</v>
      </c>
      <c r="F46" s="41"/>
      <c r="G46" s="42"/>
      <c r="H46" s="66"/>
      <c r="I46" s="66"/>
      <c r="J46" s="58"/>
      <c r="K46" s="44">
        <f>SUM(K47,K52,K57)</f>
        <v>3.76</v>
      </c>
      <c r="L46" s="67"/>
      <c r="M46" s="44" t="e">
        <f>SUM(M47,M52,M57)</f>
        <v>#DIV/0!</v>
      </c>
      <c r="N46" s="58"/>
      <c r="O46" s="44">
        <f>SUM(O47,O52,O57)</f>
        <v>3.5949999999999998</v>
      </c>
      <c r="P46" s="45">
        <f>+O46/E46</f>
        <v>0.71899999999999997</v>
      </c>
      <c r="Q46" s="35"/>
      <c r="R46" s="63"/>
      <c r="S46" s="37"/>
      <c r="T46" s="38"/>
      <c r="U46" s="38"/>
      <c r="V46" s="38"/>
      <c r="W46" s="38"/>
      <c r="X46" s="38"/>
      <c r="Y46" s="38"/>
      <c r="Z46" s="38"/>
      <c r="AA46" s="38"/>
      <c r="AB46" s="38"/>
      <c r="AC46" s="38"/>
    </row>
    <row r="47" spans="1:29" ht="81.75" customHeight="1">
      <c r="A47" s="46"/>
      <c r="B47" s="47">
        <v>1</v>
      </c>
      <c r="C47" s="193" t="s">
        <v>180</v>
      </c>
      <c r="D47" s="188"/>
      <c r="E47" s="48">
        <v>1.5</v>
      </c>
      <c r="F47" s="49"/>
      <c r="G47" s="50"/>
      <c r="H47" s="66"/>
      <c r="I47" s="66"/>
      <c r="J47" s="58"/>
      <c r="K47" s="44">
        <f>SUM(K48:K51)/COUNT(K48:K51)*E47</f>
        <v>1.0050000000000001</v>
      </c>
      <c r="L47" s="67"/>
      <c r="M47" s="44" t="e">
        <f>SUM(M48:M51)/COUNT(M48:M51)*C47</f>
        <v>#DIV/0!</v>
      </c>
      <c r="N47" s="58"/>
      <c r="O47" s="44">
        <f>SUM(O48:O51)/COUNT(O48:O51)*E47</f>
        <v>1.0050000000000001</v>
      </c>
      <c r="P47" s="51">
        <f>+O47/E47</f>
        <v>0.67</v>
      </c>
      <c r="Q47" s="35"/>
      <c r="R47" s="63"/>
      <c r="S47" s="37"/>
      <c r="T47" s="38"/>
      <c r="U47" s="38"/>
      <c r="V47" s="38"/>
      <c r="W47" s="38"/>
      <c r="X47" s="38"/>
      <c r="Y47" s="38"/>
      <c r="Z47" s="38"/>
      <c r="AA47" s="38"/>
      <c r="AB47" s="38"/>
      <c r="AC47" s="38"/>
    </row>
    <row r="48" spans="1:29" ht="268.5" customHeight="1">
      <c r="A48" s="52"/>
      <c r="B48" s="53"/>
      <c r="C48" s="54" t="s">
        <v>45</v>
      </c>
      <c r="D48" s="35" t="s">
        <v>181</v>
      </c>
      <c r="E48" s="55"/>
      <c r="F48" s="35" t="s">
        <v>182</v>
      </c>
      <c r="G48" s="54" t="s">
        <v>54</v>
      </c>
      <c r="H48" s="66" t="s">
        <v>22</v>
      </c>
      <c r="I48" s="66" t="s">
        <v>8</v>
      </c>
      <c r="J48" s="58" t="s">
        <v>22</v>
      </c>
      <c r="K48" s="59">
        <f t="shared" ref="K48:K51" si="11">IF(G48="Y/T",IF(J48="Ya",1,IF(J48="Tidak",0,"Error")),IF(G48="A/B/C",IF(J48="A",1,IF(J48="B",0.5,IF(J48="C",0,"Error"))),IF(G48="A/B/C/D",IF(J48="A",1,IF(J48="B",0.67,IF(J48="C",0.33,IF(J48="D",0,"Error")))),IF(G48="A/B/C/D/E",IF(J48="A",1,IF(J48="B",0.75,IF(J48="C",0.5,IF(J48="D",0.25,IF(J48="E",0,"Error")))))))))</f>
        <v>0.67</v>
      </c>
      <c r="L48" s="67" t="s">
        <v>22</v>
      </c>
      <c r="M48" s="59" t="b">
        <f>IF(E48="Y/T",IF(L48="Ya",1,IF(L48="Tidak",0,"Error")),IF(E48="A/B/C",IF(L48="A",1,IF(L48="B",0.5,IF(L48="C",0,"Error"))),IF(E48="A/B/C/D",IF(L48="A",1,IF(L48="B",0.67,IF(L48="C",0.33,IF(L48="D",0,"Error")))),IF(E48="A/B/C/D/E",IF(L48="A",1,IF(L48="B",0.75,IF(L48="C",0.5,IF(L48="D",0.25,IF(L48="E",0,"Error")))))))))</f>
        <v>0</v>
      </c>
      <c r="N48" s="67" t="s">
        <v>22</v>
      </c>
      <c r="O48" s="59">
        <f>IF(G48="Y/T",IF(N48="Ya",1,IF(N48="Tidak",0,"Error")),IF(G48="A/B/C",IF(N48="A",1,IF(N48="B",0.5,IF(N48="C",0,"Error"))),IF(G48="A/B/C/D",IF(N48="A",1,IF(N48="B",0.67,IF(N48="C",0.33,IF(N48="D",0,"Error")))),IF(G48="A/B/C/D/E",IF(N48="A",1,IF(N48="B",0.75,IF(N48="C",0.5,IF(N48="D",0.25,IF(N48="E",0,"Error")))))))))</f>
        <v>0.67</v>
      </c>
      <c r="P48" s="61"/>
      <c r="Q48" s="78" t="s">
        <v>183</v>
      </c>
      <c r="R48" s="63" t="s">
        <v>679</v>
      </c>
      <c r="S48" s="37" t="s">
        <v>134</v>
      </c>
      <c r="T48" s="38"/>
      <c r="U48" s="38"/>
      <c r="V48" s="38"/>
      <c r="W48" s="38"/>
      <c r="X48" s="38"/>
      <c r="Y48" s="38"/>
      <c r="Z48" s="38"/>
      <c r="AA48" s="38"/>
      <c r="AB48" s="38"/>
      <c r="AC48" s="38"/>
    </row>
    <row r="49" spans="1:29" ht="307.5" customHeight="1">
      <c r="A49" s="52"/>
      <c r="B49" s="53"/>
      <c r="C49" s="54" t="s">
        <v>51</v>
      </c>
      <c r="D49" s="35" t="s">
        <v>184</v>
      </c>
      <c r="E49" s="55"/>
      <c r="F49" s="35" t="s">
        <v>185</v>
      </c>
      <c r="G49" s="54" t="s">
        <v>54</v>
      </c>
      <c r="H49" s="66" t="s">
        <v>22</v>
      </c>
      <c r="I49" s="66" t="s">
        <v>8</v>
      </c>
      <c r="J49" s="58" t="s">
        <v>22</v>
      </c>
      <c r="K49" s="59">
        <f t="shared" si="11"/>
        <v>0.67</v>
      </c>
      <c r="L49" s="67" t="s">
        <v>22</v>
      </c>
      <c r="M49" s="59" t="b">
        <f>IF(E49="Y/T",IF(L49="Ya",1,IF(L49="Tidak",0,"Error")),IF(E49="A/B/C",IF(L49="A",1,IF(L49="B",0.5,IF(L49="C",0,"Error"))),IF(E49="A/B/C/D",IF(L49="A",1,IF(L49="B",0.67,IF(L49="C",0.33,IF(L49="D",0,"Error")))),IF(E49="A/B/C/D/E",IF(L49="A",1,IF(L49="B",0.75,IF(L49="C",0.5,IF(L49="D",0.25,IF(L49="E",0,"Error")))))))))</f>
        <v>0</v>
      </c>
      <c r="N49" s="67" t="s">
        <v>22</v>
      </c>
      <c r="O49" s="59">
        <f>IF(G49="Y/T",IF(N49="Ya",1,IF(N49="Tidak",0,"Error")),IF(G49="A/B/C",IF(N49="A",1,IF(N49="B",0.5,IF(N49="C",0,"Error"))),IF(G49="A/B/C/D",IF(N49="A",1,IF(N49="B",0.67,IF(N49="C",0.33,IF(N49="D",0,"Error")))),IF(G49="A/B/C/D/E",IF(N49="A",1,IF(N49="B",0.75,IF(N49="C",0.5,IF(N49="D",0.25,IF(N49="E",0,"Error")))))))))</f>
        <v>0.67</v>
      </c>
      <c r="P49" s="61"/>
      <c r="Q49" s="65" t="s">
        <v>186</v>
      </c>
      <c r="R49" s="63" t="s">
        <v>629</v>
      </c>
      <c r="S49" s="37" t="s">
        <v>187</v>
      </c>
      <c r="T49" s="38"/>
      <c r="U49" s="38"/>
      <c r="V49" s="38"/>
      <c r="W49" s="38"/>
      <c r="X49" s="38"/>
      <c r="Y49" s="38"/>
      <c r="Z49" s="38"/>
      <c r="AA49" s="38"/>
      <c r="AB49" s="38"/>
      <c r="AC49" s="38"/>
    </row>
    <row r="50" spans="1:29" ht="267.75" customHeight="1">
      <c r="A50" s="52"/>
      <c r="B50" s="53"/>
      <c r="C50" s="54" t="s">
        <v>57</v>
      </c>
      <c r="D50" s="35" t="s">
        <v>188</v>
      </c>
      <c r="E50" s="55"/>
      <c r="F50" s="35" t="s">
        <v>189</v>
      </c>
      <c r="G50" s="54" t="s">
        <v>54</v>
      </c>
      <c r="H50" s="56" t="s">
        <v>22</v>
      </c>
      <c r="I50" s="57" t="s">
        <v>8</v>
      </c>
      <c r="J50" s="58" t="s">
        <v>22</v>
      </c>
      <c r="K50" s="59">
        <f t="shared" si="11"/>
        <v>0.67</v>
      </c>
      <c r="L50" s="67" t="s">
        <v>22</v>
      </c>
      <c r="M50" s="59" t="b">
        <f>IF(E50="Y/T",IF(L50="Ya",1,IF(L50="Tidak",0,"Error")),IF(E50="A/B/C",IF(L50="A",1,IF(L50="B",0.5,IF(L50="C",0,"Error"))),IF(E50="A/B/C/D",IF(L50="A",1,IF(L50="B",0.67,IF(L50="C",0.33,IF(L50="D",0,"Error")))),IF(E50="A/B/C/D/E",IF(L50="A",1,IF(L50="B",0.75,IF(L50="C",0.5,IF(L50="D",0.25,IF(L50="E",0,"Error")))))))))</f>
        <v>0</v>
      </c>
      <c r="N50" s="67" t="s">
        <v>22</v>
      </c>
      <c r="O50" s="59">
        <f>IF(G50="Y/T",IF(N50="Ya",1,IF(N50="Tidak",0,"Error")),IF(G50="A/B/C",IF(N50="A",1,IF(N50="B",0.5,IF(N50="C",0,"Error"))),IF(G50="A/B/C/D",IF(N50="A",1,IF(N50="B",0.67,IF(N50="C",0.33,IF(N50="D",0,"Error")))),IF(G50="A/B/C/D/E",IF(N50="A",1,IF(N50="B",0.75,IF(N50="C",0.5,IF(N50="D",0.25,IF(N50="E",0,"Error")))))))))</f>
        <v>0.67</v>
      </c>
      <c r="P50" s="61"/>
      <c r="Q50" s="35" t="s">
        <v>60</v>
      </c>
      <c r="R50" s="63" t="s">
        <v>630</v>
      </c>
      <c r="S50" s="37"/>
      <c r="T50" s="38"/>
      <c r="U50" s="38"/>
      <c r="V50" s="38"/>
      <c r="W50" s="38"/>
      <c r="X50" s="38"/>
      <c r="Y50" s="38"/>
      <c r="Z50" s="38"/>
      <c r="AA50" s="38"/>
      <c r="AB50" s="38"/>
      <c r="AC50" s="38"/>
    </row>
    <row r="51" spans="1:29" ht="324" customHeight="1">
      <c r="A51" s="52"/>
      <c r="B51" s="53"/>
      <c r="C51" s="54" t="s">
        <v>74</v>
      </c>
      <c r="D51" s="35" t="s">
        <v>190</v>
      </c>
      <c r="E51" s="55"/>
      <c r="F51" s="35" t="s">
        <v>191</v>
      </c>
      <c r="G51" s="54" t="s">
        <v>54</v>
      </c>
      <c r="H51" s="57" t="s">
        <v>22</v>
      </c>
      <c r="I51" s="57" t="s">
        <v>8</v>
      </c>
      <c r="J51" s="58" t="s">
        <v>22</v>
      </c>
      <c r="K51" s="59">
        <f t="shared" si="11"/>
        <v>0.67</v>
      </c>
      <c r="L51" s="67" t="s">
        <v>22</v>
      </c>
      <c r="M51" s="59" t="b">
        <f>IF(E51="Y/T",IF(L51="Ya",1,IF(L51="Tidak",0,"Error")),IF(E51="A/B/C",IF(L51="A",1,IF(L51="B",0.5,IF(L51="C",0,"Error"))),IF(E51="A/B/C/D",IF(L51="A",1,IF(L51="B",0.67,IF(L51="C",0.33,IF(L51="D",0,"Error")))),IF(E51="A/B/C/D/E",IF(L51="A",1,IF(L51="B",0.75,IF(L51="C",0.5,IF(L51="D",0.25,IF(L51="E",0,"Error")))))))))</f>
        <v>0</v>
      </c>
      <c r="N51" s="67" t="s">
        <v>22</v>
      </c>
      <c r="O51" s="59">
        <f>IF(G51="Y/T",IF(N51="Ya",1,IF(N51="Tidak",0,"Error")),IF(G51="A/B/C",IF(N51="A",1,IF(N51="B",0.5,IF(N51="C",0,"Error"))),IF(G51="A/B/C/D",IF(N51="A",1,IF(N51="B",0.67,IF(N51="C",0.33,IF(N51="D",0,"Error")))),IF(G51="A/B/C/D/E",IF(N51="A",1,IF(N51="B",0.75,IF(N51="C",0.5,IF(N51="D",0.25,IF(N51="E",0,"Error")))))))))</f>
        <v>0.67</v>
      </c>
      <c r="P51" s="61"/>
      <c r="Q51" s="65" t="s">
        <v>192</v>
      </c>
      <c r="R51" s="63" t="s">
        <v>631</v>
      </c>
      <c r="S51" s="37" t="s">
        <v>134</v>
      </c>
      <c r="T51" s="87"/>
      <c r="U51" s="87"/>
      <c r="V51" s="87"/>
      <c r="W51" s="87"/>
      <c r="X51" s="87"/>
      <c r="Y51" s="87"/>
      <c r="Z51" s="87"/>
      <c r="AA51" s="87"/>
      <c r="AB51" s="87"/>
      <c r="AC51" s="87"/>
    </row>
    <row r="52" spans="1:29">
      <c r="A52" s="46"/>
      <c r="B52" s="47">
        <v>2</v>
      </c>
      <c r="C52" s="193" t="s">
        <v>193</v>
      </c>
      <c r="D52" s="188"/>
      <c r="E52" s="48">
        <v>2</v>
      </c>
      <c r="F52" s="49"/>
      <c r="G52" s="50"/>
      <c r="H52" s="66"/>
      <c r="I52" s="66"/>
      <c r="J52" s="58"/>
      <c r="K52" s="44">
        <f>SUM(K53:K56)/COUNT(K53:K56)*E52</f>
        <v>1.5049999999999999</v>
      </c>
      <c r="L52" s="67"/>
      <c r="M52" s="44" t="e">
        <f>SUM(M53:M56)/COUNT(M53:M56)*C52</f>
        <v>#DIV/0!</v>
      </c>
      <c r="N52" s="58"/>
      <c r="O52" s="44">
        <f>SUM(O53:O56)/COUNT(O53:O56)*E52</f>
        <v>1.5049999999999999</v>
      </c>
      <c r="P52" s="51">
        <f>+O52/E52</f>
        <v>0.75249999999999995</v>
      </c>
      <c r="Q52" s="35"/>
      <c r="R52" s="63"/>
      <c r="S52" s="37"/>
      <c r="T52" s="38"/>
      <c r="U52" s="38"/>
      <c r="V52" s="38"/>
      <c r="W52" s="38"/>
      <c r="X52" s="38"/>
      <c r="Y52" s="38"/>
      <c r="Z52" s="38"/>
      <c r="AA52" s="38"/>
      <c r="AB52" s="38"/>
      <c r="AC52" s="38"/>
    </row>
    <row r="53" spans="1:29" ht="141.75" customHeight="1">
      <c r="A53" s="52"/>
      <c r="B53" s="53"/>
      <c r="C53" s="54" t="s">
        <v>45</v>
      </c>
      <c r="D53" s="35" t="s">
        <v>194</v>
      </c>
      <c r="E53" s="55"/>
      <c r="F53" s="35" t="s">
        <v>195</v>
      </c>
      <c r="G53" s="54" t="s">
        <v>65</v>
      </c>
      <c r="H53" s="66" t="s">
        <v>66</v>
      </c>
      <c r="I53" s="66" t="s">
        <v>66</v>
      </c>
      <c r="J53" s="58" t="s">
        <v>66</v>
      </c>
      <c r="K53" s="59">
        <f t="shared" ref="K53:K56" si="12">IF(G53="Y/T",IF(J53="Ya",1,IF(J53="Tidak",0,"Error")),IF(G53="A/B/C",IF(J53="A",1,IF(J53="B",0.5,IF(J53="C",0,"Error"))),IF(G53="A/B/C/D",IF(J53="A",1,IF(J53="B",0.67,IF(J53="C",0.33,IF(J53="D",0,"Error")))),IF(G53="A/B/C/D/E",IF(J53="A",1,IF(J53="B",0.75,IF(J53="C",0.5,IF(J53="D",0.25,IF(J53="E",0,"Error")))))))))</f>
        <v>1</v>
      </c>
      <c r="L53" s="67" t="s">
        <v>66</v>
      </c>
      <c r="M53" s="59" t="b">
        <f>IF(E53="Y/T",IF(L53="Ya",1,IF(L53="Tidak",0,"Error")),IF(E53="A/B/C",IF(L53="A",1,IF(L53="B",0.5,IF(L53="C",0,"Error"))),IF(E53="A/B/C/D",IF(L53="A",1,IF(L53="B",0.67,IF(L53="C",0.33,IF(L53="D",0,"Error")))),IF(E53="A/B/C/D/E",IF(L53="A",1,IF(L53="B",0.75,IF(L53="C",0.5,IF(L53="D",0.25,IF(L53="E",0,"Error")))))))))</f>
        <v>0</v>
      </c>
      <c r="N53" s="67" t="s">
        <v>66</v>
      </c>
      <c r="O53" s="59">
        <f>IF(G53="Y/T",IF(N53="Ya",1,IF(N53="Tidak",0,"Error")),IF(G53="A/B/C",IF(N53="A",1,IF(N53="B",0.5,IF(N53="C",0,"Error"))),IF(G53="A/B/C/D",IF(N53="A",1,IF(N53="B",0.67,IF(N53="C",0.33,IF(N53="D",0,"Error")))),IF(G53="A/B/C/D/E",IF(N53="A",1,IF(N53="B",0.75,IF(N53="C",0.5,IF(N53="D",0.25,IF(N53="E",0,"Error")))))))))</f>
        <v>1</v>
      </c>
      <c r="P53" s="61"/>
      <c r="Q53" s="78" t="s">
        <v>196</v>
      </c>
      <c r="R53" s="63" t="s">
        <v>632</v>
      </c>
      <c r="S53" s="37" t="s">
        <v>134</v>
      </c>
      <c r="T53" s="38"/>
      <c r="U53" s="38"/>
      <c r="V53" s="38"/>
      <c r="W53" s="38"/>
      <c r="X53" s="38"/>
      <c r="Y53" s="38"/>
      <c r="Z53" s="38"/>
      <c r="AA53" s="38"/>
      <c r="AB53" s="38"/>
      <c r="AC53" s="38"/>
    </row>
    <row r="54" spans="1:29" ht="261" customHeight="1">
      <c r="A54" s="52"/>
      <c r="B54" s="53"/>
      <c r="C54" s="54" t="s">
        <v>51</v>
      </c>
      <c r="D54" s="35" t="s">
        <v>197</v>
      </c>
      <c r="E54" s="55"/>
      <c r="F54" s="35" t="s">
        <v>198</v>
      </c>
      <c r="G54" s="54" t="s">
        <v>54</v>
      </c>
      <c r="H54" s="56" t="s">
        <v>22</v>
      </c>
      <c r="I54" s="57" t="s">
        <v>22</v>
      </c>
      <c r="J54" s="58" t="s">
        <v>22</v>
      </c>
      <c r="K54" s="59">
        <f t="shared" si="12"/>
        <v>0.67</v>
      </c>
      <c r="L54" s="67" t="s">
        <v>22</v>
      </c>
      <c r="M54" s="59" t="b">
        <f>IF(E54="Y/T",IF(L54="Ya",1,IF(L54="Tidak",0,"Error")),IF(E54="A/B/C",IF(L54="A",1,IF(L54="B",0.5,IF(L54="C",0,"Error"))),IF(E54="A/B/C/D",IF(L54="A",1,IF(L54="B",0.67,IF(L54="C",0.33,IF(L54="D",0,"Error")))),IF(E54="A/B/C/D/E",IF(L54="A",1,IF(L54="B",0.75,IF(L54="C",0.5,IF(L54="D",0.25,IF(L54="E",0,"Error")))))))))</f>
        <v>0</v>
      </c>
      <c r="N54" s="67" t="s">
        <v>22</v>
      </c>
      <c r="O54" s="59">
        <f>IF(G54="Y/T",IF(N54="Ya",1,IF(N54="Tidak",0,"Error")),IF(G54="A/B/C",IF(N54="A",1,IF(N54="B",0.5,IF(N54="C",0,"Error"))),IF(G54="A/B/C/D",IF(N54="A",1,IF(N54="B",0.67,IF(N54="C",0.33,IF(N54="D",0,"Error")))),IF(G54="A/B/C/D/E",IF(N54="A",1,IF(N54="B",0.75,IF(N54="C",0.5,IF(N54="D",0.25,IF(N54="E",0,"Error")))))))))</f>
        <v>0.67</v>
      </c>
      <c r="P54" s="61"/>
      <c r="Q54" s="65" t="s">
        <v>199</v>
      </c>
      <c r="R54" s="63" t="s">
        <v>633</v>
      </c>
      <c r="S54" s="37" t="s">
        <v>134</v>
      </c>
      <c r="T54" s="38"/>
      <c r="U54" s="38"/>
      <c r="V54" s="38"/>
      <c r="W54" s="38"/>
      <c r="X54" s="38"/>
      <c r="Y54" s="38"/>
      <c r="Z54" s="38"/>
      <c r="AA54" s="38"/>
      <c r="AB54" s="38"/>
      <c r="AC54" s="38"/>
    </row>
    <row r="55" spans="1:29" ht="253.5" customHeight="1">
      <c r="A55" s="52"/>
      <c r="B55" s="53"/>
      <c r="C55" s="54" t="s">
        <v>57</v>
      </c>
      <c r="D55" s="35" t="s">
        <v>200</v>
      </c>
      <c r="E55" s="55"/>
      <c r="F55" s="35" t="s">
        <v>201</v>
      </c>
      <c r="G55" s="54" t="s">
        <v>54</v>
      </c>
      <c r="H55" s="56" t="s">
        <v>22</v>
      </c>
      <c r="I55" s="57" t="s">
        <v>22</v>
      </c>
      <c r="J55" s="58" t="s">
        <v>22</v>
      </c>
      <c r="K55" s="59">
        <f t="shared" si="12"/>
        <v>0.67</v>
      </c>
      <c r="L55" s="67" t="s">
        <v>22</v>
      </c>
      <c r="M55" s="59" t="b">
        <f>IF(E55="Y/T",IF(L55="Ya",1,IF(L55="Tidak",0,"Error")),IF(E55="A/B/C",IF(L55="A",1,IF(L55="B",0.5,IF(L55="C",0,"Error"))),IF(E55="A/B/C/D",IF(L55="A",1,IF(L55="B",0.67,IF(L55="C",0.33,IF(L55="D",0,"Error")))),IF(E55="A/B/C/D/E",IF(L55="A",1,IF(L55="B",0.75,IF(L55="C",0.5,IF(L55="D",0.25,IF(L55="E",0,"Error")))))))))</f>
        <v>0</v>
      </c>
      <c r="N55" s="67" t="s">
        <v>22</v>
      </c>
      <c r="O55" s="59">
        <f>IF(G55="Y/T",IF(N55="Ya",1,IF(N55="Tidak",0,"Error")),IF(G55="A/B/C",IF(N55="A",1,IF(N55="B",0.5,IF(N55="C",0,"Error"))),IF(G55="A/B/C/D",IF(N55="A",1,IF(N55="B",0.67,IF(N55="C",0.33,IF(N55="D",0,"Error")))),IF(G55="A/B/C/D/E",IF(N55="A",1,IF(N55="B",0.75,IF(N55="C",0.5,IF(N55="D",0.25,IF(N55="E",0,"Error")))))))))</f>
        <v>0.67</v>
      </c>
      <c r="P55" s="61"/>
      <c r="Q55" s="65" t="s">
        <v>202</v>
      </c>
      <c r="R55" s="62" t="s">
        <v>654</v>
      </c>
      <c r="S55" s="37"/>
      <c r="T55" s="38"/>
      <c r="U55" s="38"/>
      <c r="V55" s="38"/>
      <c r="W55" s="38"/>
      <c r="X55" s="38"/>
      <c r="Y55" s="38"/>
      <c r="Z55" s="38"/>
      <c r="AA55" s="38"/>
      <c r="AB55" s="38"/>
      <c r="AC55" s="38"/>
    </row>
    <row r="56" spans="1:29" ht="270" customHeight="1">
      <c r="A56" s="52"/>
      <c r="B56" s="53"/>
      <c r="C56" s="54" t="s">
        <v>74</v>
      </c>
      <c r="D56" s="35" t="s">
        <v>203</v>
      </c>
      <c r="E56" s="55"/>
      <c r="F56" s="35" t="s">
        <v>201</v>
      </c>
      <c r="G56" s="54" t="s">
        <v>54</v>
      </c>
      <c r="H56" s="56" t="s">
        <v>22</v>
      </c>
      <c r="I56" s="57" t="s">
        <v>8</v>
      </c>
      <c r="J56" s="58" t="s">
        <v>22</v>
      </c>
      <c r="K56" s="59">
        <f t="shared" si="12"/>
        <v>0.67</v>
      </c>
      <c r="L56" s="67" t="s">
        <v>22</v>
      </c>
      <c r="M56" s="59" t="b">
        <f>IF(E56="Y/T",IF(L56="Ya",1,IF(L56="Tidak",0,"Error")),IF(E56="A/B/C",IF(L56="A",1,IF(L56="B",0.5,IF(L56="C",0,"Error"))),IF(E56="A/B/C/D",IF(L56="A",1,IF(L56="B",0.67,IF(L56="C",0.33,IF(L56="D",0,"Error")))),IF(E56="A/B/C/D/E",IF(L56="A",1,IF(L56="B",0.75,IF(L56="C",0.5,IF(L56="D",0.25,IF(L56="E",0,"Error")))))))))</f>
        <v>0</v>
      </c>
      <c r="N56" s="67" t="s">
        <v>22</v>
      </c>
      <c r="O56" s="59">
        <f>IF(G56="Y/T",IF(N56="Ya",1,IF(N56="Tidak",0,"Error")),IF(G56="A/B/C",IF(N56="A",1,IF(N56="B",0.5,IF(N56="C",0,"Error"))),IF(G56="A/B/C/D",IF(N56="A",1,IF(N56="B",0.67,IF(N56="C",0.33,IF(N56="D",0,"Error")))),IF(G56="A/B/C/D/E",IF(N56="A",1,IF(N56="B",0.75,IF(N56="C",0.5,IF(N56="D",0.25,IF(N56="E",0,"Error")))))))))</f>
        <v>0.67</v>
      </c>
      <c r="P56" s="61"/>
      <c r="Q56" s="35" t="s">
        <v>60</v>
      </c>
      <c r="R56" s="63" t="s">
        <v>634</v>
      </c>
      <c r="S56" s="37"/>
      <c r="T56" s="38"/>
      <c r="U56" s="38"/>
      <c r="V56" s="38"/>
      <c r="W56" s="38"/>
      <c r="X56" s="38"/>
      <c r="Y56" s="38"/>
      <c r="Z56" s="38"/>
      <c r="AA56" s="38"/>
      <c r="AB56" s="38"/>
      <c r="AC56" s="38"/>
    </row>
    <row r="57" spans="1:29" ht="50.25" customHeight="1">
      <c r="A57" s="46"/>
      <c r="B57" s="47">
        <v>3</v>
      </c>
      <c r="C57" s="193" t="s">
        <v>204</v>
      </c>
      <c r="D57" s="188"/>
      <c r="E57" s="48">
        <v>1.5</v>
      </c>
      <c r="F57" s="49"/>
      <c r="G57" s="50"/>
      <c r="H57" s="66"/>
      <c r="I57" s="66"/>
      <c r="J57" s="58"/>
      <c r="K57" s="44">
        <f>SUM(K58:K60)/COUNT(K58:K60)*E57</f>
        <v>1.25</v>
      </c>
      <c r="L57" s="67"/>
      <c r="M57" s="44" t="e">
        <f>SUM(M58:M60)/COUNT(M58:M60)*C57</f>
        <v>#DIV/0!</v>
      </c>
      <c r="N57" s="58"/>
      <c r="O57" s="44">
        <f>SUM(O58:O60)/COUNT(O58:O60)*E57</f>
        <v>1.085</v>
      </c>
      <c r="P57" s="51">
        <f>+O57/E57</f>
        <v>0.72333333333333327</v>
      </c>
      <c r="Q57" s="35"/>
      <c r="R57" s="63"/>
      <c r="S57" s="37"/>
      <c r="T57" s="38"/>
      <c r="U57" s="38"/>
      <c r="V57" s="38"/>
      <c r="W57" s="38"/>
      <c r="X57" s="38"/>
      <c r="Y57" s="38"/>
      <c r="Z57" s="38"/>
      <c r="AA57" s="38"/>
      <c r="AB57" s="38"/>
      <c r="AC57" s="38"/>
    </row>
    <row r="58" spans="1:29" ht="381" customHeight="1">
      <c r="A58" s="52"/>
      <c r="B58" s="53"/>
      <c r="C58" s="54" t="s">
        <v>45</v>
      </c>
      <c r="D58" s="35" t="s">
        <v>205</v>
      </c>
      <c r="E58" s="55"/>
      <c r="F58" s="35" t="s">
        <v>206</v>
      </c>
      <c r="G58" s="54" t="s">
        <v>65</v>
      </c>
      <c r="H58" s="66" t="s">
        <v>66</v>
      </c>
      <c r="I58" s="66" t="s">
        <v>66</v>
      </c>
      <c r="J58" s="58" t="s">
        <v>66</v>
      </c>
      <c r="K58" s="59">
        <f t="shared" ref="K58:K60" si="13">IF(G58="Y/T",IF(J58="Ya",1,IF(J58="Tidak",0,"Error")),IF(G58="A/B/C",IF(J58="A",1,IF(J58="B",0.5,IF(J58="C",0,"Error"))),IF(G58="A/B/C/D",IF(J58="A",1,IF(J58="B",0.67,IF(J58="C",0.33,IF(J58="D",0,"Error")))),IF(G58="A/B/C/D/E",IF(J58="A",1,IF(J58="B",0.75,IF(J58="C",0.5,IF(J58="D",0.25,IF(J58="E",0,"Error")))))))))</f>
        <v>1</v>
      </c>
      <c r="L58" s="67" t="s">
        <v>66</v>
      </c>
      <c r="M58" s="59" t="b">
        <f>IF(E58="Y/T",IF(L58="Ya",1,IF(L58="Tidak",0,"Error")),IF(E58="A/B/C",IF(L58="A",1,IF(L58="B",0.5,IF(L58="C",0,"Error"))),IF(F58="A/B/C/D",IF(L58="A",1,IF(L58="B",0.67,IF(L58="C",0.33,IF(L58="D",0,"Error")))),IF(E58="A/B/C/D/E",IF(L58="A",1,IF(L58="B",0.75,IF(L58="C",0.5,IF(L58="D",0.25,IF(L58="E",0,"Error")))))))))</f>
        <v>0</v>
      </c>
      <c r="N58" s="67" t="s">
        <v>66</v>
      </c>
      <c r="O58" s="59">
        <f>IF(G58="Y/T",IF(N58="Ya",1,IF(N58="Tidak",0,"Error")),IF(G58="A/B/C",IF(N58="A",1,IF(N58="B",0.5,IF(N58="C",0,"Error"))),IF(H58="A/B/C/D",IF(N58="A",1,IF(N58="B",0.67,IF(N58="C",0.33,IF(N58="D",0,"Error")))),IF(G58="A/B/C/D/E",IF(N58="A",1,IF(N58="B",0.75,IF(N58="C",0.5,IF(N58="D",0.25,IF(N58="E",0,"Error")))))))))</f>
        <v>1</v>
      </c>
      <c r="P58" s="61"/>
      <c r="Q58" s="78" t="s">
        <v>207</v>
      </c>
      <c r="R58" s="111" t="s">
        <v>655</v>
      </c>
      <c r="S58" s="37"/>
      <c r="T58" s="38"/>
      <c r="U58" s="38"/>
      <c r="V58" s="38"/>
      <c r="W58" s="38"/>
      <c r="X58" s="38"/>
      <c r="Y58" s="38"/>
      <c r="Z58" s="38"/>
      <c r="AA58" s="38"/>
      <c r="AB58" s="38"/>
      <c r="AC58" s="38"/>
    </row>
    <row r="59" spans="1:29" ht="180" customHeight="1">
      <c r="A59" s="52"/>
      <c r="B59" s="53"/>
      <c r="C59" s="54" t="s">
        <v>51</v>
      </c>
      <c r="D59" s="35" t="s">
        <v>208</v>
      </c>
      <c r="E59" s="55"/>
      <c r="F59" s="36" t="s">
        <v>209</v>
      </c>
      <c r="G59" s="54" t="s">
        <v>54</v>
      </c>
      <c r="H59" s="56" t="s">
        <v>22</v>
      </c>
      <c r="I59" s="57" t="s">
        <v>8</v>
      </c>
      <c r="J59" s="58" t="s">
        <v>8</v>
      </c>
      <c r="K59" s="59">
        <f t="shared" si="13"/>
        <v>1</v>
      </c>
      <c r="L59" s="67" t="s">
        <v>22</v>
      </c>
      <c r="M59" s="59" t="b">
        <f>IF(E59="Y/T",IF(L59="Ya",1,IF(L59="Tidak",0,"Error")),IF(E59="A/B/C",IF(L59="A",1,IF(L59="B",0.5,IF(L59="C",0,"Error"))),IF(E59="A/B/C/D",IF(L59="A",1,IF(L59="B",0.67,IF(L59="C",0.33,IF(L59="D",0,"Error")))),IF(E59="A/B/C/D/E",IF(L59="A",1,IF(L59="B",0.75,IF(L59="C",0.5,IF(L59="D",0.25,IF(L59="E",0,"Error")))))))))</f>
        <v>0</v>
      </c>
      <c r="N59" s="67" t="s">
        <v>22</v>
      </c>
      <c r="O59" s="59">
        <f>IF(G59="Y/T",IF(N59="Ya",1,IF(N59="Tidak",0,"Error")),IF(G59="A/B/C",IF(N59="A",1,IF(N59="B",0.5,IF(N59="C",0,"Error"))),IF(G59="A/B/C/D",IF(N59="A",1,IF(N59="B",0.67,IF(N59="C",0.33,IF(N59="D",0,"Error")))),IF(G59="A/B/C/D/E",IF(N59="A",1,IF(N59="B",0.75,IF(N59="C",0.5,IF(N59="D",0.25,IF(N59="E",0,"Error")))))))))</f>
        <v>0.67</v>
      </c>
      <c r="P59" s="61"/>
      <c r="Q59" s="65" t="s">
        <v>210</v>
      </c>
      <c r="R59" s="63" t="s">
        <v>680</v>
      </c>
      <c r="S59" s="37"/>
      <c r="T59" s="38"/>
      <c r="U59" s="38"/>
      <c r="V59" s="38"/>
      <c r="W59" s="38"/>
      <c r="X59" s="38"/>
      <c r="Y59" s="38"/>
      <c r="Z59" s="38"/>
      <c r="AA59" s="38"/>
      <c r="AB59" s="38"/>
      <c r="AC59" s="38"/>
    </row>
    <row r="60" spans="1:29" ht="234.75" customHeight="1">
      <c r="A60" s="52"/>
      <c r="B60" s="53"/>
      <c r="C60" s="54" t="s">
        <v>57</v>
      </c>
      <c r="D60" s="35" t="s">
        <v>211</v>
      </c>
      <c r="E60" s="55"/>
      <c r="F60" s="35" t="s">
        <v>212</v>
      </c>
      <c r="G60" s="54" t="s">
        <v>48</v>
      </c>
      <c r="H60" s="57" t="s">
        <v>22</v>
      </c>
      <c r="I60" s="57" t="s">
        <v>8</v>
      </c>
      <c r="J60" s="58" t="s">
        <v>22</v>
      </c>
      <c r="K60" s="59">
        <f t="shared" si="13"/>
        <v>0.5</v>
      </c>
      <c r="L60" s="67" t="s">
        <v>22</v>
      </c>
      <c r="M60" s="59" t="b">
        <f>IF(E60="Y/T",IF(L60="Ya",1,IF(L60="Tidak",0,"Error")),IF(E60="A/B/C",IF(L60="A",1,IF(L60="B",0.5,IF(L60="C",0,"Error"))),IF(F60="A/B/C/D",IF(L60="A",1,IF(L60="B",0.67,IF(L60="C",0.33,IF(L60="D",0,"Error")))),IF(E60="A/B/C/D/E",IF(L60="A",1,IF(L60="B",0.75,IF(L60="C",0.5,IF(L60="D",0.25,IF(L60="E",0,"Error")))))))))</f>
        <v>0</v>
      </c>
      <c r="N60" s="67" t="s">
        <v>22</v>
      </c>
      <c r="O60" s="59">
        <f>IF(G60="Y/T",IF(N60="Ya",1,IF(N60="Tidak",0,"Error")),IF(G60="A/B/C",IF(N60="A",1,IF(N60="B",0.5,IF(N60="C",0,"Error"))),IF(H60="A/B/C/D",IF(N60="A",1,IF(N60="B",0.67,IF(N60="C",0.33,IF(N60="D",0,"Error")))),IF(G60="A/B/C/D/E",IF(N60="A",1,IF(N60="B",0.75,IF(N60="C",0.5,IF(N60="D",0.25,IF(N60="E",0,"Error")))))))))</f>
        <v>0.5</v>
      </c>
      <c r="P60" s="61"/>
      <c r="Q60" s="78" t="s">
        <v>213</v>
      </c>
      <c r="R60" s="63" t="s">
        <v>681</v>
      </c>
      <c r="S60" s="37"/>
      <c r="T60" s="38"/>
      <c r="U60" s="38"/>
      <c r="V60" s="38"/>
      <c r="W60" s="38"/>
      <c r="X60" s="38"/>
      <c r="Y60" s="38"/>
      <c r="Z60" s="38"/>
      <c r="AA60" s="38"/>
      <c r="AB60" s="38"/>
      <c r="AC60" s="38"/>
    </row>
    <row r="61" spans="1:29" ht="60" customHeight="1">
      <c r="A61" s="39" t="s">
        <v>214</v>
      </c>
      <c r="B61" s="195" t="s">
        <v>215</v>
      </c>
      <c r="C61" s="187"/>
      <c r="D61" s="188"/>
      <c r="E61" s="40">
        <v>15</v>
      </c>
      <c r="F61" s="41"/>
      <c r="G61" s="42"/>
      <c r="H61" s="66"/>
      <c r="I61" s="66"/>
      <c r="J61" s="58"/>
      <c r="K61" s="44">
        <f>SUM(K62,K68,K74,K81,K87,K95,K100,K104)</f>
        <v>13.766785714285716</v>
      </c>
      <c r="L61" s="67"/>
      <c r="M61" s="44" t="e">
        <f>SUM(M62,M68,M74,M81,M87,M95,M100,M104)</f>
        <v>#DIV/0!</v>
      </c>
      <c r="N61" s="58"/>
      <c r="O61" s="44">
        <f>SUM(O62,O68,O74,O81,O87,O95,O100,O104)</f>
        <v>13.703214285714287</v>
      </c>
      <c r="P61" s="45">
        <f>+O61/E61</f>
        <v>0.91354761904761916</v>
      </c>
      <c r="Q61" s="35"/>
      <c r="R61" s="63"/>
      <c r="S61" s="37"/>
      <c r="T61" s="38"/>
      <c r="U61" s="38"/>
      <c r="V61" s="38"/>
      <c r="W61" s="38"/>
      <c r="X61" s="38"/>
      <c r="Y61" s="38"/>
      <c r="Z61" s="38"/>
      <c r="AA61" s="38"/>
      <c r="AB61" s="38"/>
      <c r="AC61" s="38"/>
    </row>
    <row r="62" spans="1:29" ht="84.75" customHeight="1">
      <c r="A62" s="46"/>
      <c r="B62" s="47">
        <v>1</v>
      </c>
      <c r="C62" s="193" t="s">
        <v>216</v>
      </c>
      <c r="D62" s="188"/>
      <c r="E62" s="48">
        <v>1</v>
      </c>
      <c r="F62" s="49"/>
      <c r="G62" s="50"/>
      <c r="H62" s="66"/>
      <c r="I62" s="66"/>
      <c r="J62" s="58"/>
      <c r="K62" s="44">
        <f>SUM(K63:K67)/COUNT(K63:K67)*E62</f>
        <v>1</v>
      </c>
      <c r="L62" s="67"/>
      <c r="M62" s="44" t="e">
        <f>SUM(M63:M67)/COUNT(M63:M67)*C62</f>
        <v>#DIV/0!</v>
      </c>
      <c r="N62" s="58"/>
      <c r="O62" s="44">
        <f>SUM(O63:O67)/COUNT(O63:O67)*E62</f>
        <v>1</v>
      </c>
      <c r="P62" s="51">
        <f>+O62/E62</f>
        <v>1</v>
      </c>
      <c r="Q62" s="35"/>
      <c r="R62" s="63"/>
      <c r="S62" s="37"/>
      <c r="T62" s="38"/>
      <c r="U62" s="38"/>
      <c r="V62" s="38"/>
      <c r="W62" s="38"/>
      <c r="X62" s="38"/>
      <c r="Y62" s="38"/>
      <c r="Z62" s="38"/>
      <c r="AA62" s="38"/>
      <c r="AB62" s="38"/>
      <c r="AC62" s="38"/>
    </row>
    <row r="63" spans="1:29" ht="213.75" customHeight="1">
      <c r="A63" s="52"/>
      <c r="B63" s="53"/>
      <c r="C63" s="54" t="s">
        <v>45</v>
      </c>
      <c r="D63" s="35" t="s">
        <v>217</v>
      </c>
      <c r="E63" s="55"/>
      <c r="F63" s="35" t="s">
        <v>218</v>
      </c>
      <c r="G63" s="54" t="s">
        <v>54</v>
      </c>
      <c r="H63" s="66" t="s">
        <v>8</v>
      </c>
      <c r="I63" s="66" t="s">
        <v>8</v>
      </c>
      <c r="J63" s="58" t="s">
        <v>8</v>
      </c>
      <c r="K63" s="59">
        <f t="shared" ref="K63:K67" si="14">IF(G63="Y/T",IF(J63="Ya",1,IF(J63="Tidak",0,"Error")),IF(G63="A/B/C",IF(J63="A",1,IF(J63="B",0.5,IF(J63="C",0,"Error"))),IF(G63="A/B/C/D",IF(J63="A",1,IF(J63="B",0.67,IF(J63="C",0.33,IF(J63="D",0,"Error")))),IF(G63="A/B/C/D/E",IF(J63="A",1,IF(J63="B",0.75,IF(J63="C",0.5,IF(J63="D",0.25,IF(J63="E",0,"Error")))))))))</f>
        <v>1</v>
      </c>
      <c r="L63" s="67" t="s">
        <v>8</v>
      </c>
      <c r="M63" s="59" t="b">
        <f>IF(E63="Y/T",IF(L63="Ya",1,IF(L63="Tidak",0,"Error")),IF(E63="A/B/C",IF(L63="A",1,IF(L63="B",0.5,IF(L63="C",0,"Error"))),IF(E63="A/B/C/D",IF(L63="A",1,IF(L63="B",0.67,IF(L63="C",0.33,IF(L63="D",0,"Error")))),IF(E63="A/B/C/D/E",IF(L63="A",1,IF(L63="B",0.75,IF(L63="C",0.5,IF(L63="D",0.25,IF(L63="E",0,"Error")))))))))</f>
        <v>0</v>
      </c>
      <c r="N63" s="67" t="s">
        <v>8</v>
      </c>
      <c r="O63" s="59">
        <f>IF(G63="Y/T",IF(N63="Ya",1,IF(N63="Tidak",0,"Error")),IF(G63="A/B/C",IF(N63="A",1,IF(N63="B",0.5,IF(N63="C",0,"Error"))),IF(G63="A/B/C/D",IF(N63="A",1,IF(N63="B",0.67,IF(N63="C",0.33,IF(N63="D",0,"Error")))),IF(G63="A/B/C/D/E",IF(N63="A",1,IF(N63="B",0.75,IF(N63="C",0.5,IF(N63="D",0.25,IF(N63="E",0,"Error")))))))))</f>
        <v>1</v>
      </c>
      <c r="P63" s="61"/>
      <c r="Q63" s="78" t="s">
        <v>219</v>
      </c>
      <c r="R63" s="63" t="s">
        <v>220</v>
      </c>
      <c r="S63" s="37"/>
      <c r="T63" s="38"/>
      <c r="U63" s="38"/>
      <c r="V63" s="38"/>
      <c r="W63" s="38"/>
      <c r="X63" s="38"/>
      <c r="Y63" s="38"/>
      <c r="Z63" s="38"/>
      <c r="AA63" s="38"/>
      <c r="AB63" s="38"/>
      <c r="AC63" s="38"/>
    </row>
    <row r="64" spans="1:29" ht="243" customHeight="1">
      <c r="A64" s="52"/>
      <c r="B64" s="53"/>
      <c r="C64" s="54" t="s">
        <v>51</v>
      </c>
      <c r="D64" s="35" t="s">
        <v>221</v>
      </c>
      <c r="E64" s="55"/>
      <c r="F64" s="35" t="s">
        <v>222</v>
      </c>
      <c r="G64" s="54" t="s">
        <v>54</v>
      </c>
      <c r="H64" s="66" t="s">
        <v>8</v>
      </c>
      <c r="I64" s="66" t="s">
        <v>8</v>
      </c>
      <c r="J64" s="58" t="s">
        <v>8</v>
      </c>
      <c r="K64" s="59">
        <f t="shared" si="14"/>
        <v>1</v>
      </c>
      <c r="L64" s="67" t="s">
        <v>8</v>
      </c>
      <c r="M64" s="59" t="b">
        <f>IF(E64="Y/T",IF(L64="Ya",1,IF(L64="Tidak",0,"Error")),IF(E64="A/B/C",IF(L64="A",1,IF(L64="B",0.5,IF(L64="C",0,"Error"))),IF(E64="A/B/C/D",IF(L64="A",1,IF(L64="B",0.67,IF(L64="C",0.33,IF(L64="D",0,"Error")))),IF(E64="A/B/C/D/E",IF(L64="A",1,IF(L64="B",0.75,IF(L64="C",0.5,IF(L64="D",0.25,IF(L64="E",0,"Error")))))))))</f>
        <v>0</v>
      </c>
      <c r="N64" s="67" t="s">
        <v>8</v>
      </c>
      <c r="O64" s="59">
        <f>IF(G64="Y/T",IF(N64="Ya",1,IF(N64="Tidak",0,"Error")),IF(G64="A/B/C",IF(N64="A",1,IF(N64="B",0.5,IF(N64="C",0,"Error"))),IF(G64="A/B/C/D",IF(N64="A",1,IF(N64="B",0.67,IF(N64="C",0.33,IF(N64="D",0,"Error")))),IF(G64="A/B/C/D/E",IF(N64="A",1,IF(N64="B",0.75,IF(N64="C",0.5,IF(N64="D",0.25,IF(N64="E",0,"Error")))))))))</f>
        <v>1</v>
      </c>
      <c r="P64" s="61"/>
      <c r="Q64" s="78" t="s">
        <v>223</v>
      </c>
      <c r="R64" s="63" t="s">
        <v>224</v>
      </c>
      <c r="S64" s="37"/>
      <c r="T64" s="38"/>
      <c r="U64" s="38"/>
      <c r="V64" s="38"/>
      <c r="W64" s="38"/>
      <c r="X64" s="38"/>
      <c r="Y64" s="38"/>
      <c r="Z64" s="38"/>
      <c r="AA64" s="38"/>
      <c r="AB64" s="38"/>
      <c r="AC64" s="38"/>
    </row>
    <row r="65" spans="1:29" ht="104.25" customHeight="1">
      <c r="A65" s="52"/>
      <c r="B65" s="53"/>
      <c r="C65" s="54" t="s">
        <v>57</v>
      </c>
      <c r="D65" s="35" t="s">
        <v>225</v>
      </c>
      <c r="E65" s="55"/>
      <c r="F65" s="35" t="s">
        <v>226</v>
      </c>
      <c r="G65" s="54" t="s">
        <v>65</v>
      </c>
      <c r="H65" s="66" t="s">
        <v>66</v>
      </c>
      <c r="I65" s="66" t="s">
        <v>66</v>
      </c>
      <c r="J65" s="58" t="s">
        <v>66</v>
      </c>
      <c r="K65" s="59">
        <f t="shared" si="14"/>
        <v>1</v>
      </c>
      <c r="L65" s="67" t="s">
        <v>66</v>
      </c>
      <c r="M65" s="59" t="b">
        <f>IF(E65="Y/T",IF(L65="Ya",1,IF(L65="Tidak",0,"Error")),IF(E65="A/B/C",IF(L65="A",1,IF(L65="B",0.5,IF(L65="C",0,"Error"))),IF(E65="A/B/C/D",IF(L65="A",1,IF(L65="B",0.67,IF(L65="C",0.33,IF(L65="D",0,"Error")))),IF(E65="A/B/C/D/E",IF(L65="A",1,IF(L65="B",0.75,IF(L65="C",0.5,IF(L65="D",0.25,IF(L65="E",0,"Error")))))))))</f>
        <v>0</v>
      </c>
      <c r="N65" s="67" t="s">
        <v>66</v>
      </c>
      <c r="O65" s="59">
        <f>IF(G65="Y/T",IF(N65="Ya",1,IF(N65="Tidak",0,"Error")),IF(G65="A/B/C",IF(N65="A",1,IF(N65="B",0.5,IF(N65="C",0,"Error"))),IF(G65="A/B/C/D",IF(N65="A",1,IF(N65="B",0.67,IF(N65="C",0.33,IF(N65="D",0,"Error")))),IF(G65="A/B/C/D/E",IF(N65="A",1,IF(N65="B",0.75,IF(N65="C",0.5,IF(N65="D",0.25,IF(N65="E",0,"Error")))))))))</f>
        <v>1</v>
      </c>
      <c r="P65" s="61"/>
      <c r="Q65" s="78" t="s">
        <v>227</v>
      </c>
      <c r="R65" s="63" t="s">
        <v>635</v>
      </c>
      <c r="S65" s="37"/>
      <c r="T65" s="38"/>
      <c r="U65" s="38"/>
      <c r="V65" s="38"/>
      <c r="W65" s="38"/>
      <c r="X65" s="38"/>
      <c r="Y65" s="38"/>
      <c r="Z65" s="38"/>
      <c r="AA65" s="38"/>
      <c r="AB65" s="38"/>
      <c r="AC65" s="38"/>
    </row>
    <row r="66" spans="1:29" ht="81" customHeight="1">
      <c r="A66" s="52"/>
      <c r="B66" s="53"/>
      <c r="C66" s="54" t="s">
        <v>74</v>
      </c>
      <c r="D66" s="35" t="s">
        <v>228</v>
      </c>
      <c r="E66" s="55"/>
      <c r="F66" s="35" t="s">
        <v>229</v>
      </c>
      <c r="G66" s="54" t="s">
        <v>65</v>
      </c>
      <c r="H66" s="66" t="s">
        <v>66</v>
      </c>
      <c r="I66" s="66" t="s">
        <v>66</v>
      </c>
      <c r="J66" s="58" t="s">
        <v>66</v>
      </c>
      <c r="K66" s="59">
        <f t="shared" si="14"/>
        <v>1</v>
      </c>
      <c r="L66" s="67" t="s">
        <v>66</v>
      </c>
      <c r="M66" s="59" t="b">
        <f>IF(E66="Y/T",IF(L66="Ya",1,IF(L66="Tidak",0,"Error")),IF(E66="A/B/C",IF(L66="A",1,IF(L66="B",0.5,IF(L66="C",0,"Error"))),IF(E66="A/B/C/D",IF(L66="A",1,IF(L66="B",0.67,IF(L66="C",0.33,IF(L66="D",0,"Error")))),IF(E66="A/B/C/D/E",IF(L66="A",1,IF(L66="B",0.75,IF(L66="C",0.5,IF(L66="D",0.25,IF(L66="E",0,"Error")))))))))</f>
        <v>0</v>
      </c>
      <c r="N66" s="67" t="s">
        <v>66</v>
      </c>
      <c r="O66" s="59">
        <f>IF(G66="Y/T",IF(N66="Ya",1,IF(N66="Tidak",0,"Error")),IF(G66="A/B/C",IF(N66="A",1,IF(N66="B",0.5,IF(N66="C",0,"Error"))),IF(G66="A/B/C/D",IF(N66="A",1,IF(N66="B",0.67,IF(N66="C",0.33,IF(N66="D",0,"Error")))),IF(G66="A/B/C/D/E",IF(N66="A",1,IF(N66="B",0.75,IF(N66="C",0.5,IF(N66="D",0.25,IF(N66="E",0,"Error")))))))))</f>
        <v>1</v>
      </c>
      <c r="P66" s="61"/>
      <c r="Q66" s="78" t="s">
        <v>230</v>
      </c>
      <c r="R66" s="63" t="s">
        <v>231</v>
      </c>
      <c r="S66" s="37"/>
      <c r="T66" s="38"/>
      <c r="U66" s="38"/>
      <c r="V66" s="38"/>
      <c r="W66" s="38"/>
      <c r="X66" s="38"/>
      <c r="Y66" s="38"/>
      <c r="Z66" s="38"/>
      <c r="AA66" s="38"/>
      <c r="AB66" s="38"/>
      <c r="AC66" s="38"/>
    </row>
    <row r="67" spans="1:29" ht="408.75" customHeight="1">
      <c r="A67" s="52"/>
      <c r="B67" s="53"/>
      <c r="C67" s="54" t="s">
        <v>78</v>
      </c>
      <c r="D67" s="35" t="s">
        <v>232</v>
      </c>
      <c r="E67" s="55"/>
      <c r="F67" s="35" t="s">
        <v>233</v>
      </c>
      <c r="G67" s="54" t="s">
        <v>54</v>
      </c>
      <c r="H67" s="66" t="s">
        <v>8</v>
      </c>
      <c r="I67" s="66" t="s">
        <v>8</v>
      </c>
      <c r="J67" s="58" t="s">
        <v>8</v>
      </c>
      <c r="K67" s="59">
        <f t="shared" si="14"/>
        <v>1</v>
      </c>
      <c r="L67" s="67" t="s">
        <v>8</v>
      </c>
      <c r="M67" s="59" t="b">
        <f>IF(E67="Y/T",IF(L67="Ya",1,IF(L67="Tidak",0,"Error")),IF(E67="A/B/C",IF(L67="A",1,IF(L67="B",0.5,IF(L67="C",0,"Error"))),IF(E67="A/B/C/D",IF(L67="A",1,IF(L67="B",0.67,IF(L67="C",0.33,IF(L67="D",0,"Error")))),IF(E67="A/B/C/D/E",IF(L67="A",1,IF(L67="B",0.75,IF(L67="C",0.5,IF(L67="D",0.25,IF(L67="E",0,"Error")))))))))</f>
        <v>0</v>
      </c>
      <c r="N67" s="67" t="s">
        <v>8</v>
      </c>
      <c r="O67" s="59">
        <f>IF(G67="Y/T",IF(N67="Ya",1,IF(N67="Tidak",0,"Error")),IF(G67="A/B/C",IF(N67="A",1,IF(N67="B",0.5,IF(N67="C",0,"Error"))),IF(G67="A/B/C/D",IF(N67="A",1,IF(N67="B",0.67,IF(N67="C",0.33,IF(N67="D",0,"Error")))),IF(G67="A/B/C/D/E",IF(N67="A",1,IF(N67="B",0.75,IF(N67="C",0.5,IF(N67="D",0.25,IF(N67="E",0,"Error")))))))))</f>
        <v>1</v>
      </c>
      <c r="P67" s="61"/>
      <c r="Q67" s="78" t="s">
        <v>234</v>
      </c>
      <c r="R67" s="184" t="s">
        <v>636</v>
      </c>
      <c r="S67" s="37"/>
      <c r="T67" s="38"/>
      <c r="U67" s="38"/>
      <c r="V67" s="38"/>
      <c r="W67" s="38"/>
      <c r="X67" s="38"/>
      <c r="Y67" s="38"/>
      <c r="Z67" s="38"/>
      <c r="AA67" s="38"/>
      <c r="AB67" s="38"/>
      <c r="AC67" s="38"/>
    </row>
    <row r="68" spans="1:29" ht="67.5" customHeight="1">
      <c r="A68" s="46"/>
      <c r="B68" s="47">
        <v>2</v>
      </c>
      <c r="C68" s="193" t="s">
        <v>235</v>
      </c>
      <c r="D68" s="188"/>
      <c r="E68" s="48">
        <v>2</v>
      </c>
      <c r="F68" s="49"/>
      <c r="G68" s="50"/>
      <c r="H68" s="66"/>
      <c r="I68" s="66"/>
      <c r="J68" s="58"/>
      <c r="K68" s="44">
        <f>SUM(K69:K73)/COUNT(K69:K73)*E68</f>
        <v>2</v>
      </c>
      <c r="L68" s="67"/>
      <c r="M68" s="44" t="e">
        <f>SUM(M69:M73)/COUNT(M69:M73)*C68</f>
        <v>#DIV/0!</v>
      </c>
      <c r="N68" s="58"/>
      <c r="O68" s="44">
        <f>SUM(O69:O73)/COUNT(O69:O73)*E68</f>
        <v>2</v>
      </c>
      <c r="P68" s="51">
        <f>+O68/E68</f>
        <v>1</v>
      </c>
      <c r="Q68" s="78"/>
      <c r="R68" s="63"/>
      <c r="S68" s="37"/>
      <c r="T68" s="38"/>
      <c r="U68" s="38"/>
      <c r="V68" s="38"/>
      <c r="W68" s="38"/>
      <c r="X68" s="38"/>
      <c r="Y68" s="38"/>
      <c r="Z68" s="38"/>
      <c r="AA68" s="38"/>
      <c r="AB68" s="38"/>
      <c r="AC68" s="38"/>
    </row>
    <row r="69" spans="1:29" ht="223.5" customHeight="1">
      <c r="A69" s="52"/>
      <c r="B69" s="53"/>
      <c r="C69" s="54" t="s">
        <v>45</v>
      </c>
      <c r="D69" s="35" t="s">
        <v>236</v>
      </c>
      <c r="E69" s="55"/>
      <c r="F69" s="35" t="s">
        <v>237</v>
      </c>
      <c r="G69" s="54" t="s">
        <v>48</v>
      </c>
      <c r="H69" s="66" t="s">
        <v>8</v>
      </c>
      <c r="I69" s="66" t="s">
        <v>8</v>
      </c>
      <c r="J69" s="58" t="s">
        <v>8</v>
      </c>
      <c r="K69" s="59">
        <f t="shared" ref="K69:K72" si="15">IF(G69="Y/T",IF(J69="Ya",1,IF(J69="Tidak",0,"Error")),IF(G69="A/B/C",IF(J69="A",1,IF(J69="B",0.5,IF(J69="C",0,"Error"))),IF(G69="A/B/C/D",IF(J69="A",1,IF(J69="B",0.67,IF(J69="C",0.33,IF(J69="D",0,"Error")))),IF(G69="A/B/C/D/E",IF(J69="A",1,IF(J69="B",0.75,IF(J69="C",0.5,IF(J69="D",0.25,IF(J69="E",0,"Error")))))))))</f>
        <v>1</v>
      </c>
      <c r="L69" s="67" t="s">
        <v>8</v>
      </c>
      <c r="M69" s="59" t="b">
        <f>IF(E69="Y/T",IF(L69="Ya",1,IF(L69="Tidak",0,"Error")),IF(E69="A/B/C",IF(L69="A",1,IF(L69="B",0.5,IF(L69="C",0,"Error"))),IF(E69="A/B/C/D",IF(L69="A",1,IF(L69="B",0.67,IF(L69="C",0.33,IF(L69="D",0,"Error")))),IF(E69="A/B/C/D/E",IF(L69="A",1,IF(L69="B",0.75,IF(L69="C",0.5,IF(L69="D",0.25,IF(L69="E",0,"Error")))))))))</f>
        <v>0</v>
      </c>
      <c r="N69" s="67" t="s">
        <v>8</v>
      </c>
      <c r="O69" s="59">
        <f>IF(G69="Y/T",IF(N69="Ya",1,IF(N69="Tidak",0,"Error")),IF(G69="A/B/C",IF(N69="A",1,IF(N69="B",0.5,IF(N69="C",0,"Error"))),IF(G69="A/B/C/D",IF(N69="A",1,IF(N69="B",0.67,IF(N69="C",0.33,IF(N69="D",0,"Error")))),IF(G69="A/B/C/D/E",IF(N69="A",1,IF(N69="B",0.75,IF(N69="C",0.5,IF(N69="D",0.25,IF(N69="E",0,"Error")))))))))</f>
        <v>1</v>
      </c>
      <c r="P69" s="61"/>
      <c r="Q69" s="78" t="s">
        <v>238</v>
      </c>
      <c r="R69" s="63" t="s">
        <v>239</v>
      </c>
      <c r="S69" s="37"/>
      <c r="T69" s="38"/>
      <c r="U69" s="38"/>
      <c r="V69" s="38"/>
      <c r="W69" s="38"/>
      <c r="X69" s="38"/>
      <c r="Y69" s="38"/>
      <c r="Z69" s="38"/>
      <c r="AA69" s="38"/>
      <c r="AB69" s="38"/>
      <c r="AC69" s="38"/>
    </row>
    <row r="70" spans="1:29" ht="108.75" customHeight="1">
      <c r="A70" s="52"/>
      <c r="B70" s="53"/>
      <c r="C70" s="54" t="s">
        <v>51</v>
      </c>
      <c r="D70" s="35" t="s">
        <v>240</v>
      </c>
      <c r="E70" s="55"/>
      <c r="F70" s="35" t="s">
        <v>241</v>
      </c>
      <c r="G70" s="54" t="s">
        <v>65</v>
      </c>
      <c r="H70" s="66" t="s">
        <v>66</v>
      </c>
      <c r="I70" s="66" t="s">
        <v>66</v>
      </c>
      <c r="J70" s="58" t="s">
        <v>66</v>
      </c>
      <c r="K70" s="59">
        <f t="shared" si="15"/>
        <v>1</v>
      </c>
      <c r="L70" s="67" t="s">
        <v>66</v>
      </c>
      <c r="M70" s="59" t="b">
        <f>IF(E70="Y/T",IF(L70="Ya",1,IF(L70="Tidak",0,"Error")),IF(E70="A/B/C",IF(L70="A",1,IF(L70="B",0.5,IF(L70="C",0,"Error"))),IF(E70="A/B/C/D",IF(L70="A",1,IF(L70="B",0.67,IF(L70="C",0.33,IF(L70="D",0,"Error")))),IF(E70="A/B/C/D/E",IF(L70="A",1,IF(L70="B",0.75,IF(L70="C",0.5,IF(L70="D",0.25,IF(L70="E",0,"Error")))))))))</f>
        <v>0</v>
      </c>
      <c r="N70" s="67" t="s">
        <v>66</v>
      </c>
      <c r="O70" s="59">
        <f>IF(G70="Y/T",IF(N70="Ya",1,IF(N70="Tidak",0,"Error")),IF(G70="A/B/C",IF(N70="A",1,IF(N70="B",0.5,IF(N70="C",0,"Error"))),IF(G70="A/B/C/D",IF(N70="A",1,IF(N70="B",0.67,IF(N70="C",0.33,IF(N70="D",0,"Error")))),IF(G70="A/B/C/D/E",IF(N70="A",1,IF(N70="B",0.75,IF(N70="C",0.5,IF(N70="D",0.25,IF(N70="E",0,"Error")))))))))</f>
        <v>1</v>
      </c>
      <c r="P70" s="61"/>
      <c r="Q70" s="78" t="s">
        <v>242</v>
      </c>
      <c r="R70" s="63" t="s">
        <v>243</v>
      </c>
      <c r="S70" s="37"/>
      <c r="T70" s="38"/>
      <c r="U70" s="38"/>
      <c r="V70" s="38"/>
      <c r="W70" s="38"/>
      <c r="X70" s="38"/>
      <c r="Y70" s="38"/>
      <c r="Z70" s="38"/>
      <c r="AA70" s="38"/>
      <c r="AB70" s="38"/>
      <c r="AC70" s="38"/>
    </row>
    <row r="71" spans="1:29" ht="121.5" customHeight="1">
      <c r="A71" s="52"/>
      <c r="B71" s="53"/>
      <c r="C71" s="54" t="s">
        <v>57</v>
      </c>
      <c r="D71" s="35" t="s">
        <v>244</v>
      </c>
      <c r="E71" s="55"/>
      <c r="F71" s="35" t="s">
        <v>245</v>
      </c>
      <c r="G71" s="54" t="s">
        <v>65</v>
      </c>
      <c r="H71" s="66" t="s">
        <v>66</v>
      </c>
      <c r="I71" s="66" t="s">
        <v>66</v>
      </c>
      <c r="J71" s="58" t="s">
        <v>66</v>
      </c>
      <c r="K71" s="59">
        <f t="shared" si="15"/>
        <v>1</v>
      </c>
      <c r="L71" s="67" t="s">
        <v>66</v>
      </c>
      <c r="M71" s="59" t="b">
        <f>IF(E71="Y/T",IF(L71="Ya",1,IF(L71="Tidak",0,"Error")),IF(E71="A/B/C",IF(L71="A",1,IF(L71="B",0.5,IF(L71="C",0,"Error"))),IF(E71="A/B/C/D",IF(L71="A",1,IF(L71="B",0.67,IF(L71="C",0.33,IF(L71="D",0,"Error")))),IF(E71="A/B/C/D/E",IF(L71="A",1,IF(L71="B",0.75,IF(L71="C",0.5,IF(L71="D",0.25,IF(L71="E",0,"Error")))))))))</f>
        <v>0</v>
      </c>
      <c r="N71" s="67" t="s">
        <v>66</v>
      </c>
      <c r="O71" s="59">
        <f>IF(G71="Y/T",IF(N71="Ya",1,IF(N71="Tidak",0,"Error")),IF(G71="A/B/C",IF(N71="A",1,IF(N71="B",0.5,IF(N71="C",0,"Error"))),IF(G71="A/B/C/D",IF(N71="A",1,IF(N71="B",0.67,IF(N71="C",0.33,IF(N71="D",0,"Error")))),IF(G71="A/B/C/D/E",IF(N71="A",1,IF(N71="B",0.75,IF(N71="C",0.5,IF(N71="D",0.25,IF(N71="E",0,"Error")))))))))</f>
        <v>1</v>
      </c>
      <c r="P71" s="61"/>
      <c r="Q71" s="78" t="s">
        <v>246</v>
      </c>
      <c r="R71" s="63" t="s">
        <v>247</v>
      </c>
      <c r="S71" s="37"/>
      <c r="T71" s="38"/>
      <c r="U71" s="38"/>
      <c r="V71" s="38"/>
      <c r="W71" s="38"/>
      <c r="X71" s="38"/>
      <c r="Y71" s="38"/>
      <c r="Z71" s="38"/>
      <c r="AA71" s="38"/>
      <c r="AB71" s="38"/>
      <c r="AC71" s="38"/>
    </row>
    <row r="72" spans="1:29" ht="100.5" customHeight="1">
      <c r="A72" s="52"/>
      <c r="B72" s="53"/>
      <c r="C72" s="54" t="s">
        <v>74</v>
      </c>
      <c r="D72" s="35" t="s">
        <v>248</v>
      </c>
      <c r="E72" s="55"/>
      <c r="F72" s="35" t="s">
        <v>249</v>
      </c>
      <c r="G72" s="54" t="s">
        <v>65</v>
      </c>
      <c r="H72" s="66" t="s">
        <v>66</v>
      </c>
      <c r="I72" s="66" t="s">
        <v>66</v>
      </c>
      <c r="J72" s="58" t="s">
        <v>66</v>
      </c>
      <c r="K72" s="59">
        <f t="shared" si="15"/>
        <v>1</v>
      </c>
      <c r="L72" s="67" t="s">
        <v>66</v>
      </c>
      <c r="M72" s="59" t="b">
        <f>IF(E72="Y/T",IF(L72="Ya",1,IF(L72="Tidak",0,"Error")),IF(E72="A/B/C",IF(L72="A",1,IF(L72="B",0.5,IF(L72="C",0,"Error"))),IF(E72="A/B/C/D",IF(L72="A",1,IF(L72="B",0.67,IF(L72="C",0.33,IF(L72="D",0,"Error")))),IF(E72="A/B/C/D/E",IF(L72="A",1,IF(L72="B",0.75,IF(L72="C",0.5,IF(L72="D",0.25,IF(L72="E",0,"Error")))))))))</f>
        <v>0</v>
      </c>
      <c r="N72" s="67" t="s">
        <v>66</v>
      </c>
      <c r="O72" s="59">
        <f>IF(G72="Y/T",IF(N72="Ya",1,IF(N72="Tidak",0,"Error")),IF(G72="A/B/C",IF(N72="A",1,IF(N72="B",0.5,IF(N72="C",0,"Error"))),IF(G72="A/B/C/D",IF(N72="A",1,IF(N72="B",0.67,IF(N72="C",0.33,IF(N72="D",0,"Error")))),IF(G72="A/B/C/D/E",IF(N72="A",1,IF(N72="B",0.75,IF(N72="C",0.5,IF(N72="D",0.25,IF(N72="E",0,"Error")))))))))</f>
        <v>1</v>
      </c>
      <c r="P72" s="61"/>
      <c r="Q72" s="78" t="s">
        <v>250</v>
      </c>
      <c r="R72" s="63" t="s">
        <v>251</v>
      </c>
      <c r="S72" s="37"/>
      <c r="T72" s="38"/>
      <c r="U72" s="38"/>
      <c r="V72" s="38"/>
      <c r="W72" s="38"/>
      <c r="X72" s="38"/>
      <c r="Y72" s="38"/>
      <c r="Z72" s="38"/>
      <c r="AA72" s="38"/>
      <c r="AB72" s="38"/>
      <c r="AC72" s="38"/>
    </row>
    <row r="73" spans="1:29" ht="93" customHeight="1">
      <c r="A73" s="52"/>
      <c r="B73" s="53"/>
      <c r="C73" s="54" t="s">
        <v>78</v>
      </c>
      <c r="D73" s="35" t="s">
        <v>252</v>
      </c>
      <c r="E73" s="55"/>
      <c r="F73" s="35" t="s">
        <v>253</v>
      </c>
      <c r="G73" s="54" t="s">
        <v>65</v>
      </c>
      <c r="H73" s="66" t="s">
        <v>66</v>
      </c>
      <c r="I73" s="66" t="s">
        <v>66</v>
      </c>
      <c r="J73" s="58" t="s">
        <v>66</v>
      </c>
      <c r="K73" s="59" t="b">
        <f>IF(E73="Y/T",IF(J73="Ya",1,IF(J73="Tidak",0,"Error")),IF(E73="A/B/C",IF(J73="A",1,IF(J73="B",0.5,IF(J73="C",0,"Error"))),IF(E73="A/B/C/D",IF(J73="A",1,IF(J73="B",0.67,IF(J73="C",0.33,IF(J73="D",0,"Error")))),IF(E73="A/B/C/D/E",IF(J73="A",1,IF(J73="B",0.75,IF(J73="C",0.5,IF(J73="D",0.25,IF(J73="E",0,"Error")))))))))</f>
        <v>0</v>
      </c>
      <c r="L73" s="67" t="s">
        <v>66</v>
      </c>
      <c r="M73" s="59" t="b">
        <f>IF(E73="Y/T",IF(L73="Ya",1,IF(L73="Tidak",0,"Error")),IF(E73="A/B/C",IF(L73="A",1,IF(L73="B",0.5,IF(L73="C",0,"Error"))),IF(E73="A/B/C/D",IF(L73="A",1,IF(L73="B",0.67,IF(L73="C",0.33,IF(L73="D",0,"Error")))),IF(E73="A/B/C/D/E",IF(L73="A",1,IF(L73="B",0.75,IF(L73="C",0.5,IF(L73="D",0.25,IF(L73="E",0,"Error")))))))))</f>
        <v>0</v>
      </c>
      <c r="N73" s="67" t="s">
        <v>66</v>
      </c>
      <c r="O73" s="59">
        <f>IF(G73="Y/T",IF(N73="Ya",1,IF(N73="Tidak",0,"Error")),IF(G73="A/B/C",IF(N73="A",1,IF(N73="B",0.5,IF(N73="C",0,"Error"))),IF(G73="A/B/C/D",IF(N73="A",1,IF(N73="B",0.67,IF(N73="C",0.33,IF(N73="D",0,"Error")))),IF(G73="A/B/C/D/E",IF(N73="A",1,IF(N73="B",0.75,IF(N73="C",0.5,IF(N73="D",0.25,IF(N73="E",0,"Error")))))))))</f>
        <v>1</v>
      </c>
      <c r="P73" s="61"/>
      <c r="Q73" s="78" t="s">
        <v>254</v>
      </c>
      <c r="R73" s="63" t="s">
        <v>255</v>
      </c>
      <c r="S73" s="37"/>
      <c r="T73" s="38"/>
      <c r="U73" s="38"/>
      <c r="V73" s="38"/>
      <c r="W73" s="38"/>
      <c r="X73" s="38"/>
      <c r="Y73" s="38"/>
      <c r="Z73" s="38"/>
      <c r="AA73" s="38"/>
      <c r="AB73" s="38"/>
      <c r="AC73" s="38"/>
    </row>
    <row r="74" spans="1:29" ht="73.5" customHeight="1">
      <c r="A74" s="46"/>
      <c r="B74" s="47">
        <v>3</v>
      </c>
      <c r="C74" s="193" t="s">
        <v>256</v>
      </c>
      <c r="D74" s="188"/>
      <c r="E74" s="48">
        <v>1</v>
      </c>
      <c r="F74" s="49"/>
      <c r="G74" s="50"/>
      <c r="H74" s="66"/>
      <c r="I74" s="66"/>
      <c r="J74" s="58"/>
      <c r="K74" s="44">
        <f>SUM(K75:K80)/COUNT(K75:K80)*E74</f>
        <v>0.64</v>
      </c>
      <c r="L74" s="67"/>
      <c r="M74" s="44" t="e">
        <f>SUM(M75:M80)/COUNT(M75:M80)*C74</f>
        <v>#DIV/0!</v>
      </c>
      <c r="N74" s="58"/>
      <c r="O74" s="44">
        <f>SUM(O75:O80)/COUNT(O75:O80)*E74</f>
        <v>0.64</v>
      </c>
      <c r="P74" s="51">
        <f>+O74/E74</f>
        <v>0.64</v>
      </c>
      <c r="Q74" s="78"/>
      <c r="R74" s="63"/>
      <c r="S74" s="37"/>
      <c r="T74" s="38"/>
      <c r="U74" s="38"/>
      <c r="V74" s="38"/>
      <c r="W74" s="38"/>
      <c r="X74" s="38"/>
      <c r="Y74" s="38"/>
      <c r="Z74" s="38"/>
      <c r="AA74" s="38"/>
      <c r="AB74" s="38"/>
      <c r="AC74" s="38"/>
    </row>
    <row r="75" spans="1:29" ht="114" customHeight="1">
      <c r="A75" s="52"/>
      <c r="B75" s="53"/>
      <c r="C75" s="54" t="s">
        <v>45</v>
      </c>
      <c r="D75" s="35" t="s">
        <v>257</v>
      </c>
      <c r="E75" s="55"/>
      <c r="F75" s="35" t="s">
        <v>258</v>
      </c>
      <c r="G75" s="54" t="s">
        <v>65</v>
      </c>
      <c r="H75" s="66" t="s">
        <v>66</v>
      </c>
      <c r="I75" s="66" t="s">
        <v>66</v>
      </c>
      <c r="J75" s="58" t="s">
        <v>66</v>
      </c>
      <c r="K75" s="59">
        <f t="shared" ref="K75:K80" si="16">IF(G75="Y/T",IF(J75="Ya",1,IF(J75="Tidak",0,"Error")),IF(G75="A/B/C",IF(J75="A",1,IF(J75="B",0.5,IF(J75="C",0,"Error"))),IF(G75="A/B/C/D",IF(J75="A",1,IF(J75="B",0.67,IF(J75="C",0.33,IF(J75="D",0,"Error")))),IF(G75="A/B/C/D/E",IF(J75="A",1,IF(J75="B",0.75,IF(J75="C",0.5,IF(J75="D",0.25,IF(J75="E",0,"Error")))))))))</f>
        <v>1</v>
      </c>
      <c r="L75" s="67" t="s">
        <v>66</v>
      </c>
      <c r="M75" s="59" t="b">
        <f t="shared" ref="M75:M80" si="17">IF(E75="Y/T",IF(L75="Ya",1,IF(L75="Tidak",0,"Error")),IF(E75="A/B/C",IF(L75="A",1,IF(L75="B",0.5,IF(L75="C",0,"Error"))),IF(E75="A/B/C/D",IF(L75="A",1,IF(L75="B",0.67,IF(L75="C",0.33,IF(L75="D",0,"Error")))),IF(E75="A/B/C/D/E",IF(L75="A",1,IF(L75="B",0.75,IF(L75="C",0.5,IF(L75="D",0.25,IF(L75="E",0,"Error")))))))))</f>
        <v>0</v>
      </c>
      <c r="N75" s="67" t="s">
        <v>66</v>
      </c>
      <c r="O75" s="59">
        <f t="shared" ref="O75:O80" si="18">IF(G75="Y/T",IF(N75="Ya",1,IF(N75="Tidak",0,"Error")),IF(G75="A/B/C",IF(N75="A",1,IF(N75="B",0.5,IF(N75="C",0,"Error"))),IF(G75="A/B/C/D",IF(N75="A",1,IF(N75="B",0.67,IF(N75="C",0.33,IF(N75="D",0,"Error")))),IF(G75="A/B/C/D/E",IF(N75="A",1,IF(N75="B",0.75,IF(N75="C",0.5,IF(N75="D",0.25,IF(N75="E",0,"Error")))))))))</f>
        <v>1</v>
      </c>
      <c r="P75" s="61"/>
      <c r="Q75" s="78" t="s">
        <v>259</v>
      </c>
      <c r="R75" s="63" t="s">
        <v>656</v>
      </c>
      <c r="S75" s="37"/>
      <c r="T75" s="38"/>
      <c r="U75" s="38"/>
      <c r="V75" s="38"/>
      <c r="W75" s="38"/>
      <c r="X75" s="38"/>
      <c r="Y75" s="38"/>
      <c r="Z75" s="38"/>
      <c r="AA75" s="38"/>
      <c r="AB75" s="38"/>
      <c r="AC75" s="38"/>
    </row>
    <row r="76" spans="1:29" ht="169.5" customHeight="1">
      <c r="A76" s="52"/>
      <c r="B76" s="53"/>
      <c r="C76" s="54" t="s">
        <v>51</v>
      </c>
      <c r="D76" s="35" t="s">
        <v>260</v>
      </c>
      <c r="E76" s="55"/>
      <c r="F76" s="35" t="s">
        <v>261</v>
      </c>
      <c r="G76" s="54" t="s">
        <v>54</v>
      </c>
      <c r="H76" s="56" t="s">
        <v>85</v>
      </c>
      <c r="I76" s="57" t="s">
        <v>22</v>
      </c>
      <c r="J76" s="58" t="s">
        <v>85</v>
      </c>
      <c r="K76" s="59">
        <f t="shared" si="16"/>
        <v>0.33</v>
      </c>
      <c r="L76" s="67" t="s">
        <v>85</v>
      </c>
      <c r="M76" s="59" t="b">
        <f t="shared" si="17"/>
        <v>0</v>
      </c>
      <c r="N76" s="67" t="s">
        <v>85</v>
      </c>
      <c r="O76" s="59">
        <f t="shared" si="18"/>
        <v>0.33</v>
      </c>
      <c r="P76" s="61"/>
      <c r="Q76" s="65" t="s">
        <v>262</v>
      </c>
      <c r="R76" s="63" t="s">
        <v>637</v>
      </c>
      <c r="S76" s="37" t="s">
        <v>263</v>
      </c>
      <c r="T76" s="38"/>
      <c r="U76" s="38"/>
      <c r="V76" s="38"/>
      <c r="W76" s="38"/>
      <c r="X76" s="38"/>
      <c r="Y76" s="38"/>
      <c r="Z76" s="38"/>
      <c r="AA76" s="38"/>
      <c r="AB76" s="38"/>
      <c r="AC76" s="38"/>
    </row>
    <row r="77" spans="1:29" ht="262.5" customHeight="1">
      <c r="A77" s="52"/>
      <c r="B77" s="53"/>
      <c r="C77" s="54" t="s">
        <v>57</v>
      </c>
      <c r="D77" s="35" t="s">
        <v>264</v>
      </c>
      <c r="E77" s="55"/>
      <c r="F77" s="35" t="s">
        <v>265</v>
      </c>
      <c r="G77" s="54" t="s">
        <v>54</v>
      </c>
      <c r="H77" s="57" t="s">
        <v>22</v>
      </c>
      <c r="I77" s="57" t="s">
        <v>22</v>
      </c>
      <c r="J77" s="58" t="s">
        <v>22</v>
      </c>
      <c r="K77" s="59">
        <f t="shared" si="16"/>
        <v>0.67</v>
      </c>
      <c r="L77" s="67" t="s">
        <v>22</v>
      </c>
      <c r="M77" s="59" t="b">
        <f t="shared" si="17"/>
        <v>0</v>
      </c>
      <c r="N77" s="67" t="s">
        <v>22</v>
      </c>
      <c r="O77" s="59">
        <f t="shared" si="18"/>
        <v>0.67</v>
      </c>
      <c r="P77" s="61"/>
      <c r="Q77" s="78" t="s">
        <v>266</v>
      </c>
      <c r="R77" s="63" t="s">
        <v>267</v>
      </c>
      <c r="S77" s="37"/>
      <c r="T77" s="38"/>
      <c r="U77" s="38"/>
      <c r="V77" s="38"/>
      <c r="W77" s="38"/>
      <c r="X77" s="38"/>
      <c r="Y77" s="38"/>
      <c r="Z77" s="38"/>
      <c r="AA77" s="38"/>
      <c r="AB77" s="38"/>
      <c r="AC77" s="38"/>
    </row>
    <row r="78" spans="1:29" ht="228.75" customHeight="1">
      <c r="A78" s="52"/>
      <c r="B78" s="53"/>
      <c r="C78" s="54" t="s">
        <v>74</v>
      </c>
      <c r="D78" s="35" t="s">
        <v>268</v>
      </c>
      <c r="E78" s="55"/>
      <c r="F78" s="35" t="s">
        <v>269</v>
      </c>
      <c r="G78" s="54" t="s">
        <v>54</v>
      </c>
      <c r="H78" s="57" t="s">
        <v>22</v>
      </c>
      <c r="I78" s="88" t="s">
        <v>8</v>
      </c>
      <c r="J78" s="89" t="s">
        <v>22</v>
      </c>
      <c r="K78" s="59">
        <f t="shared" si="16"/>
        <v>0.67</v>
      </c>
      <c r="L78" s="73" t="s">
        <v>22</v>
      </c>
      <c r="M78" s="59" t="b">
        <f t="shared" si="17"/>
        <v>0</v>
      </c>
      <c r="N78" s="60" t="s">
        <v>22</v>
      </c>
      <c r="O78" s="59">
        <f t="shared" si="18"/>
        <v>0.67</v>
      </c>
      <c r="P78" s="61"/>
      <c r="Q78" s="78" t="s">
        <v>270</v>
      </c>
      <c r="R78" s="63" t="s">
        <v>271</v>
      </c>
      <c r="S78" s="37"/>
      <c r="T78" s="38"/>
      <c r="U78" s="38"/>
      <c r="V78" s="38"/>
      <c r="W78" s="38"/>
      <c r="X78" s="38"/>
      <c r="Y78" s="38"/>
      <c r="Z78" s="38"/>
      <c r="AA78" s="38"/>
      <c r="AB78" s="38"/>
      <c r="AC78" s="38"/>
    </row>
    <row r="79" spans="1:29" ht="369" customHeight="1">
      <c r="A79" s="52"/>
      <c r="B79" s="53"/>
      <c r="C79" s="54" t="s">
        <v>78</v>
      </c>
      <c r="D79" s="35" t="s">
        <v>272</v>
      </c>
      <c r="E79" s="55"/>
      <c r="F79" s="35" t="s">
        <v>273</v>
      </c>
      <c r="G79" s="54" t="s">
        <v>54</v>
      </c>
      <c r="H79" s="56" t="s">
        <v>22</v>
      </c>
      <c r="I79" s="57" t="s">
        <v>22</v>
      </c>
      <c r="J79" s="58" t="s">
        <v>22</v>
      </c>
      <c r="K79" s="59">
        <f t="shared" si="16"/>
        <v>0.67</v>
      </c>
      <c r="L79" s="67" t="s">
        <v>22</v>
      </c>
      <c r="M79" s="59" t="b">
        <f t="shared" si="17"/>
        <v>0</v>
      </c>
      <c r="N79" s="67" t="s">
        <v>22</v>
      </c>
      <c r="O79" s="59">
        <f t="shared" si="18"/>
        <v>0.67</v>
      </c>
      <c r="P79" s="61"/>
      <c r="Q79" s="78" t="s">
        <v>274</v>
      </c>
      <c r="R79" s="63" t="s">
        <v>275</v>
      </c>
      <c r="S79" s="37"/>
      <c r="T79" s="38"/>
      <c r="U79" s="38"/>
      <c r="V79" s="38"/>
      <c r="W79" s="38"/>
      <c r="X79" s="38"/>
      <c r="Y79" s="38"/>
      <c r="Z79" s="38"/>
      <c r="AA79" s="38"/>
      <c r="AB79" s="38"/>
      <c r="AC79" s="38"/>
    </row>
    <row r="80" spans="1:29" ht="286.5" customHeight="1">
      <c r="A80" s="52"/>
      <c r="B80" s="53"/>
      <c r="C80" s="54" t="s">
        <v>102</v>
      </c>
      <c r="D80" s="35" t="s">
        <v>276</v>
      </c>
      <c r="E80" s="55"/>
      <c r="F80" s="35" t="s">
        <v>277</v>
      </c>
      <c r="G80" s="54" t="s">
        <v>48</v>
      </c>
      <c r="H80" s="56" t="s">
        <v>22</v>
      </c>
      <c r="I80" s="57" t="s">
        <v>8</v>
      </c>
      <c r="J80" s="58" t="s">
        <v>22</v>
      </c>
      <c r="K80" s="59">
        <f t="shared" si="16"/>
        <v>0.5</v>
      </c>
      <c r="L80" s="67" t="s">
        <v>22</v>
      </c>
      <c r="M80" s="59" t="b">
        <f t="shared" si="17"/>
        <v>0</v>
      </c>
      <c r="N80" s="67" t="s">
        <v>22</v>
      </c>
      <c r="O80" s="59">
        <f t="shared" si="18"/>
        <v>0.5</v>
      </c>
      <c r="P80" s="61"/>
      <c r="Q80" s="78" t="s">
        <v>278</v>
      </c>
      <c r="R80" s="63" t="s">
        <v>657</v>
      </c>
      <c r="S80" s="37"/>
      <c r="T80" s="38"/>
      <c r="U80" s="38"/>
      <c r="V80" s="38"/>
      <c r="W80" s="38"/>
      <c r="X80" s="38"/>
      <c r="Y80" s="38"/>
      <c r="Z80" s="38"/>
      <c r="AA80" s="38"/>
      <c r="AB80" s="38"/>
      <c r="AC80" s="38"/>
    </row>
    <row r="81" spans="1:29" ht="81" customHeight="1">
      <c r="A81" s="46"/>
      <c r="B81" s="47">
        <v>4</v>
      </c>
      <c r="C81" s="193" t="s">
        <v>279</v>
      </c>
      <c r="D81" s="188"/>
      <c r="E81" s="48">
        <v>6</v>
      </c>
      <c r="F81" s="49"/>
      <c r="G81" s="50"/>
      <c r="H81" s="66"/>
      <c r="I81" s="66"/>
      <c r="J81" s="58"/>
      <c r="K81" s="44">
        <f>SUM(K82:K86)/COUNT(K82:K86)*E81</f>
        <v>6</v>
      </c>
      <c r="L81" s="67"/>
      <c r="M81" s="44" t="e">
        <f>SUM(M82:M86)/COUNT(M82:M86)*C81</f>
        <v>#DIV/0!</v>
      </c>
      <c r="N81" s="58"/>
      <c r="O81" s="44">
        <f>SUM(O82:O86)/COUNT(O82:O86)*E81</f>
        <v>6</v>
      </c>
      <c r="P81" s="51">
        <f>+O81/E81</f>
        <v>1</v>
      </c>
      <c r="Q81" s="35"/>
      <c r="R81" s="63"/>
      <c r="S81" s="37"/>
      <c r="T81" s="38"/>
      <c r="U81" s="38"/>
      <c r="V81" s="38"/>
      <c r="W81" s="38"/>
      <c r="X81" s="38"/>
      <c r="Y81" s="38"/>
      <c r="Z81" s="38"/>
      <c r="AA81" s="38"/>
      <c r="AB81" s="38"/>
      <c r="AC81" s="38"/>
    </row>
    <row r="82" spans="1:29" ht="67.5" customHeight="1">
      <c r="A82" s="52"/>
      <c r="B82" s="53"/>
      <c r="C82" s="54" t="s">
        <v>45</v>
      </c>
      <c r="D82" s="36" t="s">
        <v>280</v>
      </c>
      <c r="E82" s="90"/>
      <c r="F82" s="36" t="s">
        <v>281</v>
      </c>
      <c r="G82" s="91" t="s">
        <v>65</v>
      </c>
      <c r="H82" s="66" t="s">
        <v>66</v>
      </c>
      <c r="I82" s="66" t="s">
        <v>66</v>
      </c>
      <c r="J82" s="58" t="s">
        <v>66</v>
      </c>
      <c r="K82" s="59">
        <f t="shared" ref="K82:K86" si="19">IF(G82="Y/T",IF(J82="Ya",1,IF(J82="Tidak",0,"Error")),IF(G82="A/B/C",IF(J82="A",1,IF(J82="B",0.5,IF(J82="C",0,"Error"))),IF(G82="A/B/C/D",IF(J82="A",1,IF(J82="B",0.67,IF(J82="C",0.33,IF(J82="D",0,"Error")))),IF(G82="A/B/C/D/E",IF(J82="A",1,IF(J82="B",0.75,IF(J82="C",0.5,IF(J82="D",0.25,IF(J82="E",0,"Error")))))))))</f>
        <v>1</v>
      </c>
      <c r="L82" s="67" t="s">
        <v>66</v>
      </c>
      <c r="M82" s="59" t="b">
        <f>IF(E82="Y/T",IF(L82="Ya",1,IF(L82="Tidak",0,"Error")),IF(E82="A/B/C",IF(L82="A",1,IF(L82="B",0.5,IF(L82="C",0,"Error"))),IF(E82="A/B/C/D",IF(L82="A",1,IF(L82="B",0.67,IF(L82="C",0.33,IF(L82="D",0,"Error")))),IF(E82="A/B/C/D/E",IF(L82="A",1,IF(L82="B",0.75,IF(L82="C",0.5,IF(L82="D",0.25,IF(L82="E",0,"Error")))))))))</f>
        <v>0</v>
      </c>
      <c r="N82" s="67" t="s">
        <v>66</v>
      </c>
      <c r="O82" s="59">
        <f>IF(G82="Y/T",IF(N82="Ya",1,IF(N82="Tidak",0,"Error")),IF(G82="A/B/C",IF(N82="A",1,IF(N82="B",0.5,IF(N82="C",0,"Error"))),IF(G82="A/B/C/D",IF(N82="A",1,IF(N82="B",0.67,IF(N82="C",0.33,IF(N82="D",0,"Error")))),IF(G82="A/B/C/D/E",IF(N82="A",1,IF(N82="B",0.75,IF(N82="C",0.5,IF(N82="D",0.25,IF(N82="E",0,"Error")))))))))</f>
        <v>1</v>
      </c>
      <c r="P82" s="61"/>
      <c r="Q82" s="78" t="s">
        <v>282</v>
      </c>
      <c r="R82" s="63" t="s">
        <v>283</v>
      </c>
      <c r="S82" s="37"/>
      <c r="T82" s="38"/>
      <c r="U82" s="38"/>
      <c r="V82" s="38"/>
      <c r="W82" s="38"/>
      <c r="X82" s="38"/>
      <c r="Y82" s="38"/>
      <c r="Z82" s="38"/>
      <c r="AA82" s="38"/>
      <c r="AB82" s="38"/>
      <c r="AC82" s="38"/>
    </row>
    <row r="83" spans="1:29" ht="309.75" customHeight="1">
      <c r="A83" s="52"/>
      <c r="B83" s="53"/>
      <c r="C83" s="54" t="s">
        <v>51</v>
      </c>
      <c r="D83" s="36" t="s">
        <v>284</v>
      </c>
      <c r="E83" s="90"/>
      <c r="F83" s="36" t="s">
        <v>285</v>
      </c>
      <c r="G83" s="91" t="s">
        <v>54</v>
      </c>
      <c r="H83" s="66" t="s">
        <v>8</v>
      </c>
      <c r="I83" s="66" t="s">
        <v>8</v>
      </c>
      <c r="J83" s="58" t="s">
        <v>8</v>
      </c>
      <c r="K83" s="59">
        <f t="shared" si="19"/>
        <v>1</v>
      </c>
      <c r="L83" s="67" t="s">
        <v>8</v>
      </c>
      <c r="M83" s="59" t="b">
        <f>IF(E83="Y/T",IF(L83="Ya",1,IF(L83="Tidak",0,"Error")),IF(E83="A/B/C",IF(L83="A",1,IF(L83="B",0.5,IF(L83="C",0,"Error"))),IF(E83="A/B/C/D",IF(L83="A",1,IF(L83="B",0.67,IF(L83="C",0.33,IF(L83="D",0,"Error")))),IF(E83="A/B/C/D/E",IF(L83="A",1,IF(L83="B",0.75,IF(L83="C",0.5,IF(L83="D",0.25,IF(L83="E",0,"Error")))))))))</f>
        <v>0</v>
      </c>
      <c r="N83" s="67" t="s">
        <v>8</v>
      </c>
      <c r="O83" s="59">
        <f>IF(G83="Y/T",IF(N83="Ya",1,IF(N83="Tidak",0,"Error")),IF(G83="A/B/C",IF(N83="A",1,IF(N83="B",0.5,IF(N83="C",0,"Error"))),IF(G83="A/B/C/D",IF(N83="A",1,IF(N83="B",0.67,IF(N83="C",0.33,IF(N83="D",0,"Error")))),IF(G83="A/B/C/D/E",IF(N83="A",1,IF(N83="B",0.75,IF(N83="C",0.5,IF(N83="D",0.25,IF(N83="E",0,"Error")))))))))</f>
        <v>1</v>
      </c>
      <c r="P83" s="61"/>
      <c r="Q83" s="78" t="s">
        <v>286</v>
      </c>
      <c r="R83" s="63" t="s">
        <v>287</v>
      </c>
      <c r="S83" s="37"/>
      <c r="T83" s="38"/>
      <c r="U83" s="38"/>
      <c r="V83" s="38"/>
      <c r="W83" s="38"/>
      <c r="X83" s="38"/>
      <c r="Y83" s="38"/>
      <c r="Z83" s="38"/>
      <c r="AA83" s="38"/>
      <c r="AB83" s="38"/>
      <c r="AC83" s="38"/>
    </row>
    <row r="84" spans="1:29" ht="93.75" customHeight="1">
      <c r="A84" s="52"/>
      <c r="B84" s="53"/>
      <c r="C84" s="54" t="s">
        <v>57</v>
      </c>
      <c r="D84" s="36" t="s">
        <v>288</v>
      </c>
      <c r="E84" s="90"/>
      <c r="F84" s="36" t="s">
        <v>289</v>
      </c>
      <c r="G84" s="91" t="s">
        <v>65</v>
      </c>
      <c r="H84" s="66" t="s">
        <v>66</v>
      </c>
      <c r="I84" s="66" t="s">
        <v>66</v>
      </c>
      <c r="J84" s="58" t="s">
        <v>66</v>
      </c>
      <c r="K84" s="59">
        <f t="shared" si="19"/>
        <v>1</v>
      </c>
      <c r="L84" s="67" t="s">
        <v>66</v>
      </c>
      <c r="M84" s="59" t="b">
        <f>IF(E84="Y/T",IF(L84="Ya",1,IF(L84="Tidak",0,"Error")),IF(E84="A/B/C",IF(L84="A",1,IF(L84="B",0.5,IF(L84="C",0,"Error"))),IF(E84="A/B/C/D",IF(L84="A",1,IF(L84="B",0.67,IF(L84="C",0.33,IF(L84="D",0,"Error")))),IF(E84="A/B/C/D/E",IF(L84="A",1,IF(L84="B",0.75,IF(L84="C",0.5,IF(L84="D",0.25,IF(L84="E",0,"Error")))))))))</f>
        <v>0</v>
      </c>
      <c r="N84" s="67" t="s">
        <v>66</v>
      </c>
      <c r="O84" s="59">
        <f>IF(G84="Y/T",IF(N84="Ya",1,IF(N84="Tidak",0,"Error")),IF(G84="A/B/C",IF(N84="A",1,IF(N84="B",0.5,IF(N84="C",0,"Error"))),IF(G84="A/B/C/D",IF(N84="A",1,IF(N84="B",0.67,IF(N84="C",0.33,IF(N84="D",0,"Error")))),IF(G84="A/B/C/D/E",IF(N84="A",1,IF(N84="B",0.75,IF(N84="C",0.5,IF(N84="D",0.25,IF(N84="E",0,"Error")))))))))</f>
        <v>1</v>
      </c>
      <c r="P84" s="61"/>
      <c r="Q84" s="78" t="s">
        <v>286</v>
      </c>
      <c r="R84" s="63" t="s">
        <v>290</v>
      </c>
      <c r="S84" s="37"/>
      <c r="T84" s="38"/>
      <c r="U84" s="38"/>
      <c r="V84" s="38"/>
      <c r="W84" s="38"/>
      <c r="X84" s="38"/>
      <c r="Y84" s="38"/>
      <c r="Z84" s="38"/>
      <c r="AA84" s="38"/>
      <c r="AB84" s="38"/>
      <c r="AC84" s="38"/>
    </row>
    <row r="85" spans="1:29" ht="75" customHeight="1">
      <c r="A85" s="52"/>
      <c r="B85" s="53"/>
      <c r="C85" s="54" t="s">
        <v>74</v>
      </c>
      <c r="D85" s="36" t="s">
        <v>291</v>
      </c>
      <c r="E85" s="90"/>
      <c r="F85" s="36" t="s">
        <v>292</v>
      </c>
      <c r="G85" s="91" t="s">
        <v>65</v>
      </c>
      <c r="H85" s="66" t="s">
        <v>66</v>
      </c>
      <c r="I85" s="66" t="s">
        <v>66</v>
      </c>
      <c r="J85" s="58" t="s">
        <v>66</v>
      </c>
      <c r="K85" s="59">
        <f t="shared" si="19"/>
        <v>1</v>
      </c>
      <c r="L85" s="67" t="s">
        <v>66</v>
      </c>
      <c r="M85" s="59" t="b">
        <f>IF(E85="Y/T",IF(L85="Ya",1,IF(L85="Tidak",0,"Error")),IF(E85="A/B/C",IF(L85="A",1,IF(L85="B",0.5,IF(L85="C",0,"Error"))),IF(E85="A/B/C/D",IF(L85="A",1,IF(L85="B",0.67,IF(L85="C",0.33,IF(L85="D",0,"Error")))),IF(E85="A/B/C/D/E",IF(L85="A",1,IF(L85="B",0.75,IF(L85="C",0.5,IF(L85="D",0.25,IF(L85="E",0,"Error")))))))))</f>
        <v>0</v>
      </c>
      <c r="N85" s="67" t="s">
        <v>66</v>
      </c>
      <c r="O85" s="59">
        <f>IF(G85="Y/T",IF(N85="Ya",1,IF(N85="Tidak",0,"Error")),IF(G85="A/B/C",IF(N85="A",1,IF(N85="B",0.5,IF(N85="C",0,"Error"))),IF(G85="A/B/C/D",IF(N85="A",1,IF(N85="B",0.67,IF(N85="C",0.33,IF(N85="D",0,"Error")))),IF(G85="A/B/C/D/E",IF(N85="A",1,IF(N85="B",0.75,IF(N85="C",0.5,IF(N85="D",0.25,IF(N85="E",0,"Error")))))))))</f>
        <v>1</v>
      </c>
      <c r="P85" s="61"/>
      <c r="Q85" s="78" t="s">
        <v>286</v>
      </c>
      <c r="R85" s="63" t="s">
        <v>293</v>
      </c>
      <c r="S85" s="37"/>
      <c r="T85" s="38"/>
      <c r="U85" s="38"/>
      <c r="V85" s="38"/>
      <c r="W85" s="38"/>
      <c r="X85" s="38"/>
      <c r="Y85" s="38"/>
      <c r="Z85" s="38"/>
      <c r="AA85" s="38"/>
      <c r="AB85" s="38"/>
      <c r="AC85" s="38"/>
    </row>
    <row r="86" spans="1:29" ht="82.5" customHeight="1">
      <c r="A86" s="69"/>
      <c r="B86" s="70"/>
      <c r="C86" s="54" t="s">
        <v>78</v>
      </c>
      <c r="D86" s="36" t="s">
        <v>294</v>
      </c>
      <c r="E86" s="90"/>
      <c r="F86" s="36" t="s">
        <v>295</v>
      </c>
      <c r="G86" s="91" t="s">
        <v>65</v>
      </c>
      <c r="H86" s="72" t="s">
        <v>66</v>
      </c>
      <c r="I86" s="72" t="s">
        <v>66</v>
      </c>
      <c r="J86" s="73" t="s">
        <v>66</v>
      </c>
      <c r="K86" s="59">
        <f t="shared" si="19"/>
        <v>1</v>
      </c>
      <c r="L86" s="73" t="s">
        <v>66</v>
      </c>
      <c r="M86" s="59" t="b">
        <f>IF(E86="Y/T",IF(L86="Ya",1,IF(L86="Tidak",0,"Error")),IF(E86="A/B/C",IF(L86="A",1,IF(L86="B",0.5,IF(L86="C",0,"Error"))),IF(E86="A/B/C/D",IF(L86="A",1,IF(L86="B",0.67,IF(L86="C",0.33,IF(L86="D",0,"Error")))),IF(E86="A/B/C/D/E",IF(L86="A",1,IF(L86="B",0.75,IF(L86="C",0.5,IF(L86="D",0.25,IF(L86="E",0,"Error")))))))))</f>
        <v>0</v>
      </c>
      <c r="N86" s="60" t="s">
        <v>66</v>
      </c>
      <c r="O86" s="59">
        <f>IF(G86="Y/T",IF(N86="Ya",1,IF(N86="Tidak",0,"Error")),IF(G86="A/B/C",IF(N86="A",1,IF(N86="B",0.5,IF(N86="C",0,"Error"))),IF(G86="A/B/C/D",IF(N86="A",1,IF(N86="B",0.67,IF(N86="C",0.33,IF(N86="D",0,"Error")))),IF(G86="A/B/C/D/E",IF(N86="A",1,IF(N86="B",0.75,IF(N86="C",0.5,IF(N86="D",0.25,IF(N86="E",0,"Error")))))))))</f>
        <v>1</v>
      </c>
      <c r="P86" s="74"/>
      <c r="Q86" s="78" t="s">
        <v>296</v>
      </c>
      <c r="R86" s="63" t="s">
        <v>297</v>
      </c>
      <c r="S86" s="75"/>
      <c r="T86" s="76"/>
      <c r="U86" s="76"/>
      <c r="V86" s="76"/>
      <c r="W86" s="76"/>
      <c r="X86" s="76"/>
      <c r="Y86" s="76"/>
      <c r="Z86" s="76"/>
      <c r="AA86" s="76"/>
      <c r="AB86" s="76"/>
      <c r="AC86" s="76"/>
    </row>
    <row r="87" spans="1:29" ht="53.25" customHeight="1">
      <c r="A87" s="46"/>
      <c r="B87" s="47">
        <v>5</v>
      </c>
      <c r="C87" s="193" t="s">
        <v>298</v>
      </c>
      <c r="D87" s="188"/>
      <c r="E87" s="48">
        <v>2</v>
      </c>
      <c r="F87" s="49" t="s">
        <v>299</v>
      </c>
      <c r="G87" s="50"/>
      <c r="H87" s="66"/>
      <c r="I87" s="66"/>
      <c r="J87" s="58"/>
      <c r="K87" s="44">
        <f>SUM(K88:K94)/COUNT(K88:K94)*E87</f>
        <v>1.3342857142857143</v>
      </c>
      <c r="L87" s="67"/>
      <c r="M87" s="44" t="e">
        <f>SUM(M88:M94)/COUNT(M88:M94)*C87</f>
        <v>#DIV/0!</v>
      </c>
      <c r="N87" s="58"/>
      <c r="O87" s="44">
        <f>SUM(O88:O94)/COUNT(O88:O94)*E87</f>
        <v>1.1457142857142857</v>
      </c>
      <c r="P87" s="51">
        <f>+O87/E87</f>
        <v>0.57285714285714284</v>
      </c>
      <c r="Q87" s="35"/>
      <c r="R87" s="63"/>
      <c r="S87" s="37"/>
      <c r="T87" s="38"/>
      <c r="U87" s="38"/>
      <c r="V87" s="38"/>
      <c r="W87" s="38"/>
      <c r="X87" s="38"/>
      <c r="Y87" s="38"/>
      <c r="Z87" s="38"/>
      <c r="AA87" s="38"/>
      <c r="AB87" s="38"/>
      <c r="AC87" s="38"/>
    </row>
    <row r="88" spans="1:29" ht="264.75" customHeight="1">
      <c r="A88" s="52"/>
      <c r="B88" s="53"/>
      <c r="C88" s="54" t="s">
        <v>45</v>
      </c>
      <c r="D88" s="35" t="s">
        <v>300</v>
      </c>
      <c r="E88" s="55"/>
      <c r="F88" s="35" t="s">
        <v>301</v>
      </c>
      <c r="G88" s="54" t="s">
        <v>54</v>
      </c>
      <c r="H88" s="57" t="s">
        <v>8</v>
      </c>
      <c r="I88" s="57" t="s">
        <v>8</v>
      </c>
      <c r="J88" s="58" t="s">
        <v>8</v>
      </c>
      <c r="K88" s="59">
        <f t="shared" ref="K88:K94" si="20">IF(G88="Y/T",IF(J88="Ya",1,IF(J88="Tidak",0,"Error")),IF(G88="A/B/C",IF(J88="A",1,IF(J88="B",0.5,IF(J88="C",0,"Error"))),IF(G88="A/B/C/D",IF(J88="A",1,IF(J88="B",0.67,IF(J88="C",0.33,IF(J88="D",0,"Error")))),IF(G88="A/B/C/D/E",IF(J88="A",1,IF(J88="B",0.75,IF(J88="C",0.5,IF(J88="D",0.25,IF(J88="E",0,"Error")))))))))</f>
        <v>1</v>
      </c>
      <c r="L88" s="67" t="s">
        <v>8</v>
      </c>
      <c r="M88" s="59" t="b">
        <f t="shared" ref="M88:M94" si="21">IF(E88="Y/T",IF(L88="Ya",1,IF(L88="Tidak",0,"Error")),IF(E88="A/B/C",IF(L88="A",1,IF(L88="B",0.5,IF(L88="C",0,"Error"))),IF(E88="A/B/C/D",IF(L88="A",1,IF(L88="B",0.67,IF(L88="C",0.33,IF(L88="D",0,"Error")))),IF(E88="A/B/C/D/E",IF(L88="A",1,IF(L88="B",0.75,IF(L88="C",0.5,IF(L88="D",0.25,IF(L88="E",0,"Error")))))))))</f>
        <v>0</v>
      </c>
      <c r="N88" s="67" t="s">
        <v>8</v>
      </c>
      <c r="O88" s="59">
        <f t="shared" ref="O88:O94" si="22">IF(G88="Y/T",IF(N88="Ya",1,IF(N88="Tidak",0,"Error")),IF(G88="A/B/C",IF(N88="A",1,IF(N88="B",0.5,IF(N88="C",0,"Error"))),IF(G88="A/B/C/D",IF(N88="A",1,IF(N88="B",0.67,IF(N88="C",0.33,IF(N88="D",0,"Error")))),IF(G88="A/B/C/D/E",IF(N88="A",1,IF(N88="B",0.75,IF(N88="C",0.5,IF(N88="D",0.25,IF(N88="E",0,"Error")))))))))</f>
        <v>1</v>
      </c>
      <c r="P88" s="61"/>
      <c r="Q88" s="78" t="s">
        <v>302</v>
      </c>
      <c r="R88" s="63" t="s">
        <v>682</v>
      </c>
      <c r="S88" s="37"/>
      <c r="T88" s="38"/>
      <c r="U88" s="38"/>
      <c r="V88" s="38"/>
      <c r="W88" s="38"/>
      <c r="X88" s="38"/>
      <c r="Y88" s="38"/>
      <c r="Z88" s="38"/>
      <c r="AA88" s="38"/>
      <c r="AB88" s="38"/>
      <c r="AC88" s="38"/>
    </row>
    <row r="89" spans="1:29" ht="219" customHeight="1">
      <c r="A89" s="52"/>
      <c r="B89" s="53"/>
      <c r="C89" s="54" t="s">
        <v>51</v>
      </c>
      <c r="D89" s="35" t="s">
        <v>303</v>
      </c>
      <c r="E89" s="55"/>
      <c r="F89" s="35" t="s">
        <v>304</v>
      </c>
      <c r="G89" s="54" t="s">
        <v>54</v>
      </c>
      <c r="H89" s="56" t="s">
        <v>22</v>
      </c>
      <c r="I89" s="57" t="s">
        <v>8</v>
      </c>
      <c r="J89" s="58" t="s">
        <v>8</v>
      </c>
      <c r="K89" s="59">
        <f t="shared" si="20"/>
        <v>1</v>
      </c>
      <c r="L89" s="67" t="s">
        <v>22</v>
      </c>
      <c r="M89" s="59" t="b">
        <f t="shared" si="21"/>
        <v>0</v>
      </c>
      <c r="N89" s="67" t="s">
        <v>22</v>
      </c>
      <c r="O89" s="59">
        <f t="shared" si="22"/>
        <v>0.67</v>
      </c>
      <c r="P89" s="61"/>
      <c r="Q89" s="78" t="s">
        <v>286</v>
      </c>
      <c r="R89" s="63" t="s">
        <v>683</v>
      </c>
      <c r="S89" s="37"/>
      <c r="T89" s="38"/>
      <c r="U89" s="38"/>
      <c r="V89" s="38"/>
      <c r="W89" s="38"/>
      <c r="X89" s="38"/>
      <c r="Y89" s="38"/>
      <c r="Z89" s="38"/>
      <c r="AA89" s="38"/>
      <c r="AB89" s="38"/>
      <c r="AC89" s="38"/>
    </row>
    <row r="90" spans="1:29" ht="336.75" customHeight="1">
      <c r="A90" s="52"/>
      <c r="B90" s="53"/>
      <c r="C90" s="54" t="s">
        <v>57</v>
      </c>
      <c r="D90" s="35" t="s">
        <v>305</v>
      </c>
      <c r="E90" s="55"/>
      <c r="F90" s="35" t="s">
        <v>306</v>
      </c>
      <c r="G90" s="54" t="s">
        <v>54</v>
      </c>
      <c r="H90" s="57" t="s">
        <v>22</v>
      </c>
      <c r="I90" s="57" t="s">
        <v>8</v>
      </c>
      <c r="J90" s="58" t="s">
        <v>8</v>
      </c>
      <c r="K90" s="59">
        <f t="shared" si="20"/>
        <v>1</v>
      </c>
      <c r="L90" s="67" t="s">
        <v>22</v>
      </c>
      <c r="M90" s="59" t="b">
        <f t="shared" si="21"/>
        <v>0</v>
      </c>
      <c r="N90" s="67" t="s">
        <v>22</v>
      </c>
      <c r="O90" s="59">
        <f t="shared" si="22"/>
        <v>0.67</v>
      </c>
      <c r="P90" s="61"/>
      <c r="Q90" s="78" t="s">
        <v>286</v>
      </c>
      <c r="R90" s="63" t="s">
        <v>683</v>
      </c>
      <c r="S90" s="37"/>
      <c r="T90" s="38"/>
      <c r="U90" s="38"/>
      <c r="V90" s="38"/>
      <c r="W90" s="38"/>
      <c r="X90" s="38"/>
      <c r="Y90" s="38"/>
      <c r="Z90" s="38"/>
      <c r="AA90" s="38"/>
      <c r="AB90" s="38"/>
      <c r="AC90" s="38"/>
    </row>
    <row r="91" spans="1:29" ht="210.75" customHeight="1">
      <c r="A91" s="52"/>
      <c r="B91" s="53"/>
      <c r="C91" s="54" t="s">
        <v>74</v>
      </c>
      <c r="D91" s="35" t="s">
        <v>307</v>
      </c>
      <c r="E91" s="55"/>
      <c r="F91" s="35" t="s">
        <v>308</v>
      </c>
      <c r="G91" s="54" t="s">
        <v>117</v>
      </c>
      <c r="H91" s="57" t="s">
        <v>85</v>
      </c>
      <c r="I91" s="57" t="s">
        <v>8</v>
      </c>
      <c r="J91" s="58" t="s">
        <v>85</v>
      </c>
      <c r="K91" s="59">
        <f t="shared" si="20"/>
        <v>0.5</v>
      </c>
      <c r="L91" s="67" t="s">
        <v>85</v>
      </c>
      <c r="M91" s="59" t="b">
        <f t="shared" si="21"/>
        <v>0</v>
      </c>
      <c r="N91" s="67" t="s">
        <v>85</v>
      </c>
      <c r="O91" s="59">
        <f t="shared" si="22"/>
        <v>0.5</v>
      </c>
      <c r="P91" s="61"/>
      <c r="Q91" s="78" t="s">
        <v>286</v>
      </c>
      <c r="R91" s="63" t="s">
        <v>684</v>
      </c>
      <c r="S91" s="37"/>
      <c r="T91" s="38"/>
      <c r="U91" s="38"/>
      <c r="V91" s="38"/>
      <c r="W91" s="38"/>
      <c r="X91" s="38"/>
      <c r="Y91" s="38"/>
      <c r="Z91" s="38"/>
      <c r="AA91" s="38"/>
      <c r="AB91" s="38"/>
      <c r="AC91" s="38"/>
    </row>
    <row r="92" spans="1:29" ht="174" customHeight="1">
      <c r="A92" s="52"/>
      <c r="B92" s="53"/>
      <c r="C92" s="54" t="s">
        <v>78</v>
      </c>
      <c r="D92" s="35" t="s">
        <v>309</v>
      </c>
      <c r="E92" s="55"/>
      <c r="F92" s="35" t="s">
        <v>310</v>
      </c>
      <c r="G92" s="54" t="s">
        <v>48</v>
      </c>
      <c r="H92" s="56" t="s">
        <v>22</v>
      </c>
      <c r="I92" s="57" t="s">
        <v>8</v>
      </c>
      <c r="J92" s="58" t="s">
        <v>22</v>
      </c>
      <c r="K92" s="59">
        <f t="shared" si="20"/>
        <v>0.5</v>
      </c>
      <c r="L92" s="67" t="s">
        <v>22</v>
      </c>
      <c r="M92" s="59" t="b">
        <f t="shared" si="21"/>
        <v>0</v>
      </c>
      <c r="N92" s="67" t="s">
        <v>22</v>
      </c>
      <c r="O92" s="59">
        <f t="shared" si="22"/>
        <v>0.5</v>
      </c>
      <c r="P92" s="61"/>
      <c r="Q92" s="78" t="s">
        <v>311</v>
      </c>
      <c r="R92" s="63" t="s">
        <v>685</v>
      </c>
      <c r="S92" s="37"/>
      <c r="T92" s="38"/>
      <c r="U92" s="38"/>
      <c r="V92" s="38"/>
      <c r="W92" s="38"/>
      <c r="X92" s="38"/>
      <c r="Y92" s="38"/>
      <c r="Z92" s="38"/>
      <c r="AA92" s="38"/>
      <c r="AB92" s="38"/>
      <c r="AC92" s="38"/>
    </row>
    <row r="93" spans="1:29" ht="354.75" customHeight="1">
      <c r="A93" s="92"/>
      <c r="B93" s="93"/>
      <c r="C93" s="94" t="s">
        <v>102</v>
      </c>
      <c r="D93" s="64" t="s">
        <v>312</v>
      </c>
      <c r="E93" s="86"/>
      <c r="F93" s="64" t="s">
        <v>313</v>
      </c>
      <c r="G93" s="94" t="s">
        <v>54</v>
      </c>
      <c r="H93" s="56" t="s">
        <v>22</v>
      </c>
      <c r="I93" s="57" t="s">
        <v>8</v>
      </c>
      <c r="J93" s="58" t="s">
        <v>22</v>
      </c>
      <c r="K93" s="59">
        <f t="shared" si="20"/>
        <v>0.67</v>
      </c>
      <c r="L93" s="67" t="s">
        <v>22</v>
      </c>
      <c r="M93" s="59" t="b">
        <f t="shared" si="21"/>
        <v>0</v>
      </c>
      <c r="N93" s="67" t="s">
        <v>22</v>
      </c>
      <c r="O93" s="59">
        <f t="shared" si="22"/>
        <v>0.67</v>
      </c>
      <c r="P93" s="95"/>
      <c r="Q93" s="35" t="s">
        <v>314</v>
      </c>
      <c r="R93" s="63"/>
      <c r="S93" s="96"/>
      <c r="T93" s="97"/>
      <c r="U93" s="97"/>
      <c r="V93" s="97"/>
      <c r="W93" s="97"/>
      <c r="X93" s="97"/>
      <c r="Y93" s="97"/>
      <c r="Z93" s="97"/>
      <c r="AA93" s="97"/>
      <c r="AB93" s="97"/>
      <c r="AC93" s="97"/>
    </row>
    <row r="94" spans="1:29" ht="345.75" customHeight="1">
      <c r="A94" s="52"/>
      <c r="B94" s="53"/>
      <c r="C94" s="54" t="s">
        <v>106</v>
      </c>
      <c r="D94" s="35" t="s">
        <v>315</v>
      </c>
      <c r="E94" s="55"/>
      <c r="F94" s="35" t="s">
        <v>316</v>
      </c>
      <c r="G94" s="54" t="s">
        <v>54</v>
      </c>
      <c r="H94" s="56" t="s">
        <v>317</v>
      </c>
      <c r="I94" s="57" t="s">
        <v>8</v>
      </c>
      <c r="J94" s="58" t="s">
        <v>317</v>
      </c>
      <c r="K94" s="59">
        <f t="shared" si="20"/>
        <v>0</v>
      </c>
      <c r="L94" s="67" t="s">
        <v>317</v>
      </c>
      <c r="M94" s="59" t="b">
        <f t="shared" si="21"/>
        <v>0</v>
      </c>
      <c r="N94" s="67" t="s">
        <v>317</v>
      </c>
      <c r="O94" s="59">
        <f t="shared" si="22"/>
        <v>0</v>
      </c>
      <c r="P94" s="61"/>
      <c r="Q94" s="78" t="s">
        <v>318</v>
      </c>
      <c r="R94" s="63" t="s">
        <v>319</v>
      </c>
      <c r="S94" s="37"/>
      <c r="T94" s="38"/>
      <c r="U94" s="38"/>
      <c r="V94" s="38"/>
      <c r="W94" s="38"/>
      <c r="X94" s="38"/>
      <c r="Y94" s="38"/>
      <c r="Z94" s="38"/>
      <c r="AA94" s="38"/>
      <c r="AB94" s="38"/>
      <c r="AC94" s="38"/>
    </row>
    <row r="95" spans="1:29" ht="48" customHeight="1">
      <c r="A95" s="46"/>
      <c r="B95" s="47">
        <v>6</v>
      </c>
      <c r="C95" s="193" t="s">
        <v>320</v>
      </c>
      <c r="D95" s="188"/>
      <c r="E95" s="48">
        <v>1</v>
      </c>
      <c r="F95" s="49"/>
      <c r="G95" s="50"/>
      <c r="H95" s="66"/>
      <c r="I95" s="66"/>
      <c r="J95" s="58"/>
      <c r="K95" s="44">
        <f>SUM(K96:K99)/COUNT(K96:K99)*E95</f>
        <v>0.79249999999999998</v>
      </c>
      <c r="L95" s="67"/>
      <c r="M95" s="44" t="e">
        <f>SUM(M96:M99)/COUNT(M96:M99)*C95</f>
        <v>#DIV/0!</v>
      </c>
      <c r="N95" s="58"/>
      <c r="O95" s="44">
        <f>SUM(O96:O99)/COUNT(O96:O99)*E95</f>
        <v>0.91749999999999998</v>
      </c>
      <c r="P95" s="51">
        <f>+O95/E95</f>
        <v>0.91749999999999998</v>
      </c>
      <c r="Q95" s="35"/>
      <c r="R95" s="63"/>
      <c r="S95" s="37"/>
      <c r="T95" s="38"/>
      <c r="U95" s="38"/>
      <c r="V95" s="38"/>
      <c r="W95" s="38"/>
      <c r="X95" s="38"/>
      <c r="Y95" s="38"/>
      <c r="Z95" s="38"/>
      <c r="AA95" s="38"/>
      <c r="AB95" s="38"/>
      <c r="AC95" s="38"/>
    </row>
    <row r="96" spans="1:29" ht="252.75" customHeight="1">
      <c r="A96" s="52"/>
      <c r="B96" s="53"/>
      <c r="C96" s="54" t="s">
        <v>45</v>
      </c>
      <c r="D96" s="35" t="s">
        <v>321</v>
      </c>
      <c r="E96" s="55"/>
      <c r="F96" s="35" t="s">
        <v>322</v>
      </c>
      <c r="G96" s="54" t="s">
        <v>65</v>
      </c>
      <c r="H96" s="57" t="s">
        <v>66</v>
      </c>
      <c r="I96" s="57" t="s">
        <v>66</v>
      </c>
      <c r="J96" s="58" t="s">
        <v>66</v>
      </c>
      <c r="K96" s="59">
        <f t="shared" ref="K96:K99" si="23">IF(G96="Y/T",IF(J96="Ya",1,IF(J96="Tidak",0,"Error")),IF(G96="A/B/C",IF(J96="A",1,IF(J96="B",0.5,IF(J96="C",0,"Error"))),IF(G96="A/B/C/D",IF(J96="A",1,IF(J96="B",0.67,IF(J96="C",0.33,IF(J96="D",0,"Error")))),IF(G96="A/B/C/D/E",IF(J96="A",1,IF(J96="B",0.75,IF(J96="C",0.5,IF(J96="D",0.25,IF(J96="E",0,"Error")))))))))</f>
        <v>1</v>
      </c>
      <c r="L96" s="67" t="s">
        <v>66</v>
      </c>
      <c r="M96" s="59" t="b">
        <f>IF(E96="Y/T",IF(L96="Ya",1,IF(L96="Tidak",0,"Error")),IF(E96="A/B/C",IF(L96="A",1,IF(L96="B",0.5,IF(L96="C",0,"Error"))),IF(E96="A/B/C/D",IF(L96="A",1,IF(L96="B",0.67,IF(L96="C",0.33,IF(L96="D",0,"Error")))),IF(E96="A/B/C/D/E",IF(L96="A",1,IF(L96="B",0.75,IF(L96="C",0.5,IF(L96="D",0.25,IF(L96="E",0,"Error")))))))))</f>
        <v>0</v>
      </c>
      <c r="N96" s="67" t="s">
        <v>66</v>
      </c>
      <c r="O96" s="59">
        <f>IF(G96="Y/T",IF(N96="Ya",1,IF(N96="Tidak",0,"Error")),IF(G96="A/B/C",IF(N96="A",1,IF(N96="B",0.5,IF(N96="C",0,"Error"))),IF(G96="A/B/C/D",IF(N96="A",1,IF(N96="B",0.67,IF(N96="C",0.33,IF(N96="D",0,"Error")))),IF(G96="A/B/C/D/E",IF(N96="A",1,IF(N96="B",0.75,IF(N96="C",0.5,IF(N96="D",0.25,IF(N96="E",0,"Error")))))))))</f>
        <v>1</v>
      </c>
      <c r="P96" s="61"/>
      <c r="Q96" s="78" t="s">
        <v>323</v>
      </c>
      <c r="R96" s="63" t="s">
        <v>686</v>
      </c>
      <c r="S96" s="37"/>
      <c r="T96" s="38"/>
      <c r="U96" s="38"/>
      <c r="V96" s="38"/>
      <c r="W96" s="38"/>
      <c r="X96" s="38"/>
      <c r="Y96" s="38"/>
      <c r="Z96" s="38"/>
      <c r="AA96" s="38"/>
      <c r="AB96" s="38"/>
      <c r="AC96" s="38"/>
    </row>
    <row r="97" spans="1:29" ht="334.5" customHeight="1">
      <c r="A97" s="52"/>
      <c r="B97" s="53"/>
      <c r="C97" s="54" t="s">
        <v>51</v>
      </c>
      <c r="D97" s="35" t="s">
        <v>324</v>
      </c>
      <c r="E97" s="55"/>
      <c r="F97" s="35" t="s">
        <v>325</v>
      </c>
      <c r="G97" s="54" t="s">
        <v>54</v>
      </c>
      <c r="H97" s="56" t="s">
        <v>22</v>
      </c>
      <c r="I97" s="57" t="s">
        <v>8</v>
      </c>
      <c r="J97" s="58" t="s">
        <v>8</v>
      </c>
      <c r="K97" s="59">
        <f t="shared" si="23"/>
        <v>1</v>
      </c>
      <c r="L97" s="73" t="s">
        <v>8</v>
      </c>
      <c r="M97" s="59" t="b">
        <f>IF(E97="Y/T",IF(L97="Ya",1,IF(L97="Tidak",0,"Error")),IF(E97="A/B/C",IF(L97="A",1,IF(L97="B",0.5,IF(L97="C",0,"Error"))),IF(E97="A/B/C/D",IF(L97="A",1,IF(L97="B",0.67,IF(L97="C",0.33,IF(L97="D",0,"Error")))),IF(E97="A/B/C/D/E",IF(L97="A",1,IF(L97="B",0.75,IF(L97="C",0.5,IF(L97="D",0.25,IF(L97="E",0,"Error")))))))))</f>
        <v>0</v>
      </c>
      <c r="N97" s="60" t="s">
        <v>8</v>
      </c>
      <c r="O97" s="59">
        <f>IF(G97="Y/T",IF(N97="Ya",1,IF(N97="Tidak",0,"Error")),IF(G97="A/B/C",IF(N97="A",1,IF(N97="B",0.5,IF(N97="C",0,"Error"))),IF(G97="A/B/C/D",IF(N97="A",1,IF(N97="B",0.67,IF(N97="C",0.33,IF(N97="D",0,"Error")))),IF(G97="A/B/C/D/E",IF(N97="A",1,IF(N97="B",0.75,IF(N97="C",0.5,IF(N97="D",0.25,IF(N97="E",0,"Error")))))))))</f>
        <v>1</v>
      </c>
      <c r="P97" s="61"/>
      <c r="Q97" s="35" t="s">
        <v>326</v>
      </c>
      <c r="R97" s="63" t="s">
        <v>687</v>
      </c>
      <c r="S97" s="37"/>
      <c r="T97" s="38"/>
      <c r="U97" s="38"/>
      <c r="V97" s="38"/>
      <c r="W97" s="38"/>
      <c r="X97" s="38"/>
      <c r="Y97" s="38"/>
      <c r="Z97" s="38"/>
      <c r="AA97" s="38"/>
      <c r="AB97" s="38"/>
      <c r="AC97" s="38"/>
    </row>
    <row r="98" spans="1:29" ht="154.5" customHeight="1">
      <c r="A98" s="92"/>
      <c r="B98" s="93"/>
      <c r="C98" s="94" t="s">
        <v>57</v>
      </c>
      <c r="D98" s="64" t="s">
        <v>327</v>
      </c>
      <c r="E98" s="86"/>
      <c r="F98" s="64" t="s">
        <v>328</v>
      </c>
      <c r="G98" s="94" t="s">
        <v>48</v>
      </c>
      <c r="H98" s="56" t="s">
        <v>22</v>
      </c>
      <c r="I98" s="57" t="s">
        <v>8</v>
      </c>
      <c r="J98" s="58" t="s">
        <v>22</v>
      </c>
      <c r="K98" s="59">
        <f t="shared" si="23"/>
        <v>0.5</v>
      </c>
      <c r="L98" s="73" t="s">
        <v>8</v>
      </c>
      <c r="M98" s="59" t="b">
        <f>IF(E98="Y/T",IF(L98="Ya",1,IF(L98="Tidak",0,"Error")),IF(E98="A/B/C",IF(L98="A",1,IF(L98="B",0.5,IF(L98="C",0,"Error"))),IF(E98="A/B/C/D",IF(L98="A",1,IF(L98="B",0.67,IF(L98="C",0.33,IF(L98="D",0,"Error")))),IF(E98="A/B/C/D/E",IF(L98="A",1,IF(L98="B",0.75,IF(L98="C",0.5,IF(L98="D",0.25,IF(L98="E",0,"Error")))))))))</f>
        <v>0</v>
      </c>
      <c r="N98" s="60" t="s">
        <v>8</v>
      </c>
      <c r="O98" s="59">
        <f>IF(G98="Y/T",IF(N98="Ya",1,IF(N98="Tidak",0,"Error")),IF(G98="A/B/C",IF(N98="A",1,IF(N98="B",0.5,IF(N98="C",0,"Error"))),IF(G98="A/B/C/D",IF(N98="A",1,IF(N98="B",0.67,IF(N98="C",0.33,IF(N98="D",0,"Error")))),IF(G98="A/B/C/D/E",IF(N98="A",1,IF(N98="B",0.75,IF(N98="C",0.5,IF(N98="D",0.25,IF(N98="E",0,"Error")))))))))</f>
        <v>1</v>
      </c>
      <c r="P98" s="95"/>
      <c r="Q98" s="64" t="s">
        <v>60</v>
      </c>
      <c r="R98" s="63" t="s">
        <v>658</v>
      </c>
      <c r="S98" s="96"/>
      <c r="T98" s="97"/>
      <c r="U98" s="97"/>
      <c r="V98" s="97"/>
      <c r="W98" s="97"/>
      <c r="X98" s="97"/>
      <c r="Y98" s="97"/>
      <c r="Z98" s="97"/>
      <c r="AA98" s="97"/>
      <c r="AB98" s="97"/>
      <c r="AC98" s="97"/>
    </row>
    <row r="99" spans="1:29" ht="239.25" customHeight="1">
      <c r="A99" s="52"/>
      <c r="B99" s="53"/>
      <c r="C99" s="54" t="s">
        <v>74</v>
      </c>
      <c r="D99" s="35" t="s">
        <v>329</v>
      </c>
      <c r="E99" s="55"/>
      <c r="F99" s="35" t="s">
        <v>330</v>
      </c>
      <c r="G99" s="54" t="s">
        <v>54</v>
      </c>
      <c r="H99" s="56" t="s">
        <v>85</v>
      </c>
      <c r="I99" s="57" t="s">
        <v>8</v>
      </c>
      <c r="J99" s="58" t="s">
        <v>22</v>
      </c>
      <c r="K99" s="59">
        <f t="shared" si="23"/>
        <v>0.67</v>
      </c>
      <c r="L99" s="73" t="s">
        <v>22</v>
      </c>
      <c r="M99" s="59" t="b">
        <f>IF(E99="Y/T",IF(L99="Ya",1,IF(L99="Tidak",0,"Error")),IF(E99="A/B/C",IF(L99="A",1,IF(L99="B",0.5,IF(L99="C",0,"Error"))),IF(E99="A/B/C/D",IF(L99="A",1,IF(L99="B",0.67,IF(L99="C",0.33,IF(L99="D",0,"Error")))),IF(E99="A/B/C/D/E",IF(L99="A",1,IF(L99="B",0.75,IF(L99="C",0.5,IF(L99="D",0.25,IF(L99="E",0,"Error")))))))))</f>
        <v>0</v>
      </c>
      <c r="N99" s="60" t="s">
        <v>22</v>
      </c>
      <c r="O99" s="59">
        <f>IF(G99="Y/T",IF(N99="Ya",1,IF(N99="Tidak",0,"Error")),IF(G99="A/B/C",IF(N99="A",1,IF(N99="B",0.5,IF(N99="C",0,"Error"))),IF(G99="A/B/C/D",IF(N99="A",1,IF(N99="B",0.67,IF(N99="C",0.33,IF(N99="D",0,"Error")))),IF(G99="A/B/C/D/E",IF(N99="A",1,IF(N99="B",0.75,IF(N99="C",0.5,IF(N99="D",0.25,IF(N99="E",0,"Error")))))))))</f>
        <v>0.67</v>
      </c>
      <c r="P99" s="61"/>
      <c r="Q99" s="78" t="s">
        <v>331</v>
      </c>
      <c r="R99" s="63" t="s">
        <v>688</v>
      </c>
      <c r="S99" s="37"/>
      <c r="T99" s="38"/>
      <c r="U99" s="38"/>
      <c r="V99" s="38"/>
      <c r="W99" s="38"/>
      <c r="X99" s="38"/>
      <c r="Y99" s="38"/>
      <c r="Z99" s="38"/>
      <c r="AA99" s="38"/>
      <c r="AB99" s="38"/>
      <c r="AC99" s="38"/>
    </row>
    <row r="100" spans="1:29" ht="33" customHeight="1">
      <c r="A100" s="46"/>
      <c r="B100" s="47">
        <v>7</v>
      </c>
      <c r="C100" s="193" t="s">
        <v>332</v>
      </c>
      <c r="D100" s="188"/>
      <c r="E100" s="48">
        <v>1</v>
      </c>
      <c r="F100" s="49"/>
      <c r="G100" s="50"/>
      <c r="H100" s="66"/>
      <c r="I100" s="66"/>
      <c r="J100" s="58"/>
      <c r="K100" s="44">
        <f>SUM(K101:K103)/COUNT(K101:K103)*E100</f>
        <v>1</v>
      </c>
      <c r="L100" s="67"/>
      <c r="M100" s="44" t="e">
        <f>SUM(M101:M103)/COUNT(M101:M103)*C100</f>
        <v>#DIV/0!</v>
      </c>
      <c r="N100" s="58"/>
      <c r="O100" s="44">
        <f>SUM(O101:O103)/COUNT(O101:O103)*E100</f>
        <v>1</v>
      </c>
      <c r="P100" s="51">
        <f>+O100/E100</f>
        <v>1</v>
      </c>
      <c r="Q100" s="35"/>
      <c r="R100" s="63"/>
      <c r="S100" s="37"/>
      <c r="T100" s="38"/>
      <c r="U100" s="38"/>
      <c r="V100" s="38"/>
      <c r="W100" s="38"/>
      <c r="X100" s="38"/>
      <c r="Y100" s="38"/>
      <c r="Z100" s="38"/>
      <c r="AA100" s="38"/>
      <c r="AB100" s="38"/>
      <c r="AC100" s="38"/>
    </row>
    <row r="101" spans="1:29" ht="48" customHeight="1">
      <c r="A101" s="52"/>
      <c r="B101" s="53"/>
      <c r="C101" s="54" t="s">
        <v>45</v>
      </c>
      <c r="D101" s="35" t="s">
        <v>333</v>
      </c>
      <c r="E101" s="55"/>
      <c r="F101" s="35" t="s">
        <v>334</v>
      </c>
      <c r="G101" s="54" t="s">
        <v>65</v>
      </c>
      <c r="H101" s="66" t="s">
        <v>66</v>
      </c>
      <c r="I101" s="66" t="s">
        <v>66</v>
      </c>
      <c r="J101" s="58" t="s">
        <v>66</v>
      </c>
      <c r="K101" s="59">
        <f t="shared" ref="K101:K103" si="24">IF(G101="Y/T",IF(J101="Ya",1,IF(J101="Tidak",0,"Error")),IF(G101="A/B/C",IF(J101="A",1,IF(J101="B",0.5,IF(J101="C",0,"Error"))),IF(G101="A/B/C/D",IF(J101="A",1,IF(J101="B",0.67,IF(J101="C",0.33,IF(J101="D",0,"Error")))),IF(G101="A/B/C/D/E",IF(J101="A",1,IF(J101="B",0.75,IF(J101="C",0.5,IF(J101="D",0.25,IF(J101="E",0,"Error")))))))))</f>
        <v>1</v>
      </c>
      <c r="L101" s="67" t="s">
        <v>66</v>
      </c>
      <c r="M101" s="59" t="b">
        <f>IF(E101="Y/T",IF(L101="Ya",1,IF(L101="Tidak",0,"Error")),IF(E101="A/B/C",IF(L101="A",1,IF(L101="B",0.5,IF(L101="C",0,"Error"))),IF(E101="A/B/C/D",IF(L101="A",1,IF(L101="B",0.67,IF(L101="C",0.33,IF(L101="D",0,"Error")))),IF(E101="A/B/C/D/E",IF(L101="A",1,IF(L101="B",0.75,IF(L101="C",0.5,IF(L101="D",0.25,IF(L101="E",0,"Error")))))))))</f>
        <v>0</v>
      </c>
      <c r="N101" s="67" t="s">
        <v>66</v>
      </c>
      <c r="O101" s="59">
        <f>IF(G101="Y/T",IF(N101="Ya",1,IF(N101="Tidak",0,"Error")),IF(G101="A/B/C",IF(N101="A",1,IF(N101="B",0.5,IF(N101="C",0,"Error"))),IF(G101="A/B/C/D",IF(N101="A",1,IF(N101="B",0.67,IF(N101="C",0.33,IF(N101="D",0,"Error")))),IF(G101="A/B/C/D/E",IF(N101="A",1,IF(N101="B",0.75,IF(N101="C",0.5,IF(N101="D",0.25,IF(N101="E",0,"Error")))))))))</f>
        <v>1</v>
      </c>
      <c r="P101" s="61"/>
      <c r="Q101" s="78" t="s">
        <v>335</v>
      </c>
      <c r="R101" s="63" t="s">
        <v>336</v>
      </c>
      <c r="S101" s="37"/>
      <c r="T101" s="38"/>
      <c r="U101" s="38"/>
      <c r="V101" s="38"/>
      <c r="W101" s="38"/>
      <c r="X101" s="38"/>
      <c r="Y101" s="38"/>
      <c r="Z101" s="38"/>
      <c r="AA101" s="38"/>
      <c r="AB101" s="38"/>
      <c r="AC101" s="38"/>
    </row>
    <row r="102" spans="1:29" ht="223.5" customHeight="1">
      <c r="A102" s="52"/>
      <c r="B102" s="53"/>
      <c r="C102" s="54" t="s">
        <v>51</v>
      </c>
      <c r="D102" s="35" t="s">
        <v>337</v>
      </c>
      <c r="E102" s="55"/>
      <c r="F102" s="35" t="s">
        <v>338</v>
      </c>
      <c r="G102" s="54" t="s">
        <v>54</v>
      </c>
      <c r="H102" s="66" t="s">
        <v>8</v>
      </c>
      <c r="I102" s="66" t="s">
        <v>8</v>
      </c>
      <c r="J102" s="58" t="s">
        <v>8</v>
      </c>
      <c r="K102" s="59">
        <f t="shared" si="24"/>
        <v>1</v>
      </c>
      <c r="L102" s="67" t="s">
        <v>8</v>
      </c>
      <c r="M102" s="59" t="b">
        <f>IF(E102="Y/T",IF(L102="Ya",1,IF(L102="Tidak",0,"Error")),IF(E102="A/B/C",IF(L102="A",1,IF(L102="B",0.5,IF(L102="C",0,"Error"))),IF(E102="A/B/C/D",IF(L102="A",1,IF(L102="B",0.67,IF(L102="C",0.33,IF(L102="D",0,"Error")))),IF(E102="A/B/C/D/E",IF(L102="A",1,IF(L102="B",0.75,IF(L102="C",0.5,IF(L102="D",0.25,IF(L102="E",0,"Error")))))))))</f>
        <v>0</v>
      </c>
      <c r="N102" s="67" t="s">
        <v>8</v>
      </c>
      <c r="O102" s="59">
        <f>IF(G102="Y/T",IF(N102="Ya",1,IF(N102="Tidak",0,"Error")),IF(G102="A/B/C",IF(N102="A",1,IF(N102="B",0.5,IF(N102="C",0,"Error"))),IF(G102="A/B/C/D",IF(N102="A",1,IF(N102="B",0.67,IF(N102="C",0.33,IF(N102="D",0,"Error")))),IF(G102="A/B/C/D/E",IF(N102="A",1,IF(N102="B",0.75,IF(N102="C",0.5,IF(N102="D",0.25,IF(N102="E",0,"Error")))))))))</f>
        <v>1</v>
      </c>
      <c r="P102" s="61"/>
      <c r="Q102" s="78" t="s">
        <v>339</v>
      </c>
      <c r="R102" s="63" t="s">
        <v>340</v>
      </c>
      <c r="S102" s="37"/>
      <c r="T102" s="38"/>
      <c r="U102" s="38"/>
      <c r="V102" s="38"/>
      <c r="W102" s="38"/>
      <c r="X102" s="38"/>
      <c r="Y102" s="38"/>
      <c r="Z102" s="38"/>
      <c r="AA102" s="38"/>
      <c r="AB102" s="38"/>
      <c r="AC102" s="38"/>
    </row>
    <row r="103" spans="1:29" ht="229.5" customHeight="1">
      <c r="A103" s="52"/>
      <c r="B103" s="53"/>
      <c r="C103" s="54" t="s">
        <v>57</v>
      </c>
      <c r="D103" s="35" t="s">
        <v>341</v>
      </c>
      <c r="E103" s="55"/>
      <c r="F103" s="35" t="s">
        <v>342</v>
      </c>
      <c r="G103" s="54" t="s">
        <v>54</v>
      </c>
      <c r="H103" s="66" t="s">
        <v>8</v>
      </c>
      <c r="I103" s="66" t="s">
        <v>8</v>
      </c>
      <c r="J103" s="58" t="s">
        <v>8</v>
      </c>
      <c r="K103" s="59">
        <f t="shared" si="24"/>
        <v>1</v>
      </c>
      <c r="L103" s="67" t="s">
        <v>8</v>
      </c>
      <c r="M103" s="59" t="b">
        <f>IF(E103="Y/T",IF(L103="Ya",1,IF(L103="Tidak",0,"Error")),IF(E103="A/B/C",IF(L103="A",1,IF(L103="B",0.5,IF(L103="C",0,"Error"))),IF(E103="A/B/C/D",IF(L103="A",1,IF(L103="B",0.67,IF(L103="C",0.33,IF(L103="D",0,"Error")))),IF(E103="A/B/C/D/E",IF(L103="A",1,IF(L103="B",0.75,IF(L103="C",0.5,IF(L103="D",0.25,IF(L103="E",0,"Error")))))))))</f>
        <v>0</v>
      </c>
      <c r="N103" s="67" t="s">
        <v>8</v>
      </c>
      <c r="O103" s="59">
        <f>IF(G103="Y/T",IF(N103="Ya",1,IF(N103="Tidak",0,"Error")),IF(G103="A/B/C",IF(N103="A",1,IF(N103="B",0.5,IF(N103="C",0,"Error"))),IF(G103="A/B/C/D",IF(N103="A",1,IF(N103="B",0.67,IF(N103="C",0.33,IF(N103="D",0,"Error")))),IF(G103="A/B/C/D/E",IF(N103="A",1,IF(N103="B",0.75,IF(N103="C",0.5,IF(N103="D",0.25,IF(N103="E",0,"Error")))))))))</f>
        <v>1</v>
      </c>
      <c r="P103" s="61"/>
      <c r="Q103" s="78" t="s">
        <v>343</v>
      </c>
      <c r="R103" s="63" t="s">
        <v>344</v>
      </c>
      <c r="S103" s="37"/>
      <c r="T103" s="38"/>
      <c r="U103" s="38"/>
      <c r="V103" s="38"/>
      <c r="W103" s="38"/>
      <c r="X103" s="38"/>
      <c r="Y103" s="38"/>
      <c r="Z103" s="38"/>
      <c r="AA103" s="38"/>
      <c r="AB103" s="38"/>
      <c r="AC103" s="38"/>
    </row>
    <row r="104" spans="1:29" ht="38.25" customHeight="1">
      <c r="A104" s="46"/>
      <c r="B104" s="47" t="s">
        <v>345</v>
      </c>
      <c r="C104" s="193" t="s">
        <v>346</v>
      </c>
      <c r="D104" s="188"/>
      <c r="E104" s="48">
        <v>1</v>
      </c>
      <c r="F104" s="49"/>
      <c r="G104" s="50"/>
      <c r="H104" s="66"/>
      <c r="I104" s="66"/>
      <c r="J104" s="58"/>
      <c r="K104" s="44">
        <f>SUM(K105:K108)/COUNT(K105:K108)*E104</f>
        <v>1</v>
      </c>
      <c r="L104" s="67"/>
      <c r="M104" s="44" t="e">
        <f>SUM(M105:M108)/COUNT(M105:M108)*C104</f>
        <v>#DIV/0!</v>
      </c>
      <c r="N104" s="58"/>
      <c r="O104" s="44">
        <f>SUM(O105:O108)/COUNT(O105:O108)*E104</f>
        <v>1</v>
      </c>
      <c r="P104" s="51">
        <f>+O104/E104</f>
        <v>1</v>
      </c>
      <c r="Q104" s="98"/>
      <c r="R104" s="63"/>
      <c r="S104" s="37"/>
      <c r="T104" s="38"/>
      <c r="U104" s="38"/>
      <c r="V104" s="38"/>
      <c r="W104" s="38"/>
      <c r="X104" s="38"/>
      <c r="Y104" s="38"/>
      <c r="Z104" s="38"/>
      <c r="AA104" s="38"/>
      <c r="AB104" s="38"/>
      <c r="AC104" s="38"/>
    </row>
    <row r="105" spans="1:29" ht="82.5" customHeight="1">
      <c r="A105" s="52"/>
      <c r="B105" s="53"/>
      <c r="C105" s="54" t="s">
        <v>45</v>
      </c>
      <c r="D105" s="35" t="s">
        <v>347</v>
      </c>
      <c r="E105" s="55"/>
      <c r="F105" s="35" t="s">
        <v>348</v>
      </c>
      <c r="G105" s="54" t="s">
        <v>65</v>
      </c>
      <c r="H105" s="66" t="s">
        <v>66</v>
      </c>
      <c r="I105" s="66" t="s">
        <v>66</v>
      </c>
      <c r="J105" s="58" t="s">
        <v>66</v>
      </c>
      <c r="K105" s="59">
        <f t="shared" ref="K105:K108" si="25">IF(G105="Y/T",IF(J105="Ya",1,IF(J105="Tidak",0,"Error")),IF(G105="A/B/C",IF(J105="A",1,IF(J105="B",0.5,IF(J105="C",0,"Error"))),IF(G105="A/B/C/D",IF(J105="A",1,IF(J105="B",0.67,IF(J105="C",0.33,IF(J105="D",0,"Error")))),IF(G105="A/B/C/D/E",IF(J105="A",1,IF(J105="B",0.75,IF(J105="C",0.5,IF(J105="D",0.25,IF(J105="E",0,"Error")))))))))</f>
        <v>1</v>
      </c>
      <c r="L105" s="67" t="s">
        <v>66</v>
      </c>
      <c r="M105" s="59" t="b">
        <f>IF(E105="Y/T",IF(L105="Ya",1,IF(L105="Tidak",0,"Error")),IF(E105="A/B/C",IF(L105="A",1,IF(L105="B",0.5,IF(L105="C",0,"Error"))),IF(E105="A/B/C/D",IF(L105="A",1,IF(L105="B",0.67,IF(L105="C",0.33,IF(L105="D",0,"Error")))),IF(E105="A/B/C/D/E",IF(L105="A",1,IF(L105="B",0.75,IF(L105="C",0.5,IF(L105="D",0.25,IF(L105="E",0,"Error")))))))))</f>
        <v>0</v>
      </c>
      <c r="N105" s="67" t="s">
        <v>66</v>
      </c>
      <c r="O105" s="59">
        <f>IF(G105="Y/T",IF(N105="Ya",1,IF(N105="Tidak",0,"Error")),IF(G105="A/B/C",IF(N105="A",1,IF(N105="B",0.5,IF(N105="C",0,"Error"))),IF(G105="A/B/C/D",IF(N105="A",1,IF(N105="B",0.67,IF(N105="C",0.33,IF(N105="D",0,"Error")))),IF(G105="A/B/C/D/E",IF(N105="A",1,IF(N105="B",0.75,IF(N105="C",0.5,IF(N105="D",0.25,IF(N105="E",0,"Error")))))))))</f>
        <v>1</v>
      </c>
      <c r="P105" s="61"/>
      <c r="Q105" s="78" t="s">
        <v>349</v>
      </c>
      <c r="R105" s="63" t="s">
        <v>638</v>
      </c>
      <c r="S105" s="37"/>
      <c r="T105" s="38"/>
      <c r="U105" s="38"/>
      <c r="V105" s="38"/>
      <c r="W105" s="38"/>
      <c r="X105" s="38"/>
      <c r="Y105" s="38"/>
      <c r="Z105" s="38"/>
      <c r="AA105" s="38"/>
      <c r="AB105" s="38"/>
      <c r="AC105" s="38"/>
    </row>
    <row r="106" spans="1:29" ht="60" customHeight="1">
      <c r="A106" s="52"/>
      <c r="B106" s="53"/>
      <c r="C106" s="54" t="s">
        <v>51</v>
      </c>
      <c r="D106" s="35" t="s">
        <v>350</v>
      </c>
      <c r="E106" s="55"/>
      <c r="F106" s="35" t="s">
        <v>351</v>
      </c>
      <c r="G106" s="54" t="s">
        <v>65</v>
      </c>
      <c r="H106" s="66" t="s">
        <v>66</v>
      </c>
      <c r="I106" s="66" t="s">
        <v>66</v>
      </c>
      <c r="J106" s="58" t="s">
        <v>66</v>
      </c>
      <c r="K106" s="59">
        <f t="shared" si="25"/>
        <v>1</v>
      </c>
      <c r="L106" s="67" t="s">
        <v>66</v>
      </c>
      <c r="M106" s="59" t="b">
        <f>IF(E106="Y/T",IF(L106="Ya",1,IF(L106="Tidak",0,"Error")),IF(E106="A/B/C",IF(L106="A",1,IF(L106="B",0.5,IF(L106="C",0,"Error"))),IF(E106="A/B/C/D",IF(L106="A",1,IF(L106="B",0.67,IF(L106="C",0.33,IF(L106="D",0,"Error")))),IF(E106="A/B/C/D/E",IF(L106="A",1,IF(L106="B",0.75,IF(L106="C",0.5,IF(L106="D",0.25,IF(L106="E",0,"Error")))))))))</f>
        <v>0</v>
      </c>
      <c r="N106" s="67" t="s">
        <v>66</v>
      </c>
      <c r="O106" s="59">
        <f>IF(G106="Y/T",IF(N106="Ya",1,IF(N106="Tidak",0,"Error")),IF(G106="A/B/C",IF(N106="A",1,IF(N106="B",0.5,IF(N106="C",0,"Error"))),IF(G106="A/B/C/D",IF(N106="A",1,IF(N106="B",0.67,IF(N106="C",0.33,IF(N106="D",0,"Error")))),IF(G106="A/B/C/D/E",IF(N106="A",1,IF(N106="B",0.75,IF(N106="C",0.5,IF(N106="D",0.25,IF(N106="E",0,"Error")))))))))</f>
        <v>1</v>
      </c>
      <c r="P106" s="61"/>
      <c r="Q106" s="78" t="s">
        <v>352</v>
      </c>
      <c r="R106" s="63" t="s">
        <v>353</v>
      </c>
      <c r="S106" s="37"/>
      <c r="T106" s="38"/>
      <c r="U106" s="38"/>
      <c r="V106" s="38"/>
      <c r="W106" s="38"/>
      <c r="X106" s="38"/>
      <c r="Y106" s="38"/>
      <c r="Z106" s="38"/>
      <c r="AA106" s="38"/>
      <c r="AB106" s="38"/>
      <c r="AC106" s="38"/>
    </row>
    <row r="107" spans="1:29" ht="225" customHeight="1">
      <c r="A107" s="52"/>
      <c r="B107" s="53"/>
      <c r="C107" s="54" t="s">
        <v>57</v>
      </c>
      <c r="D107" s="35" t="s">
        <v>354</v>
      </c>
      <c r="E107" s="55"/>
      <c r="F107" s="35" t="s">
        <v>355</v>
      </c>
      <c r="G107" s="54" t="s">
        <v>54</v>
      </c>
      <c r="H107" s="66" t="s">
        <v>8</v>
      </c>
      <c r="I107" s="66" t="s">
        <v>8</v>
      </c>
      <c r="J107" s="58" t="s">
        <v>8</v>
      </c>
      <c r="K107" s="59">
        <f t="shared" si="25"/>
        <v>1</v>
      </c>
      <c r="L107" s="67" t="s">
        <v>8</v>
      </c>
      <c r="M107" s="59" t="b">
        <f>IF(E107="Y/T",IF(L107="Ya",1,IF(L107="Tidak",0,"Error")),IF(E107="A/B/C",IF(L107="A",1,IF(L107="B",0.5,IF(L107="C",0,"Error"))),IF(E107="A/B/C/D",IF(L107="A",1,IF(L107="B",0.67,IF(L107="C",0.33,IF(L107="D",0,"Error")))),IF(E107="A/B/C/D/E",IF(L107="A",1,IF(L107="B",0.75,IF(L107="C",0.5,IF(L107="D",0.25,IF(L107="E",0,"Error")))))))))</f>
        <v>0</v>
      </c>
      <c r="N107" s="67" t="s">
        <v>8</v>
      </c>
      <c r="O107" s="59">
        <f>IF(G107="Y/T",IF(N107="Ya",1,IF(N107="Tidak",0,"Error")),IF(G107="A/B/C",IF(N107="A",1,IF(N107="B",0.5,IF(N107="C",0,"Error"))),IF(G107="A/B/C/D",IF(N107="A",1,IF(N107="B",0.67,IF(N107="C",0.33,IF(N107="D",0,"Error")))),IF(G107="A/B/C/D/E",IF(N107="A",1,IF(N107="B",0.75,IF(N107="C",0.5,IF(N107="D",0.25,IF(N107="E",0,"Error")))))))))</f>
        <v>1</v>
      </c>
      <c r="P107" s="61"/>
      <c r="Q107" s="68" t="s">
        <v>356</v>
      </c>
      <c r="R107" s="63" t="s">
        <v>357</v>
      </c>
      <c r="S107" s="37"/>
      <c r="T107" s="38"/>
      <c r="U107" s="38"/>
      <c r="V107" s="38"/>
      <c r="W107" s="38"/>
      <c r="X107" s="38"/>
      <c r="Y107" s="38"/>
      <c r="Z107" s="38"/>
      <c r="AA107" s="38"/>
      <c r="AB107" s="38"/>
      <c r="AC107" s="38"/>
    </row>
    <row r="108" spans="1:29" ht="105.75" customHeight="1">
      <c r="A108" s="52"/>
      <c r="B108" s="53"/>
      <c r="C108" s="54" t="s">
        <v>74</v>
      </c>
      <c r="D108" s="35" t="s">
        <v>358</v>
      </c>
      <c r="E108" s="55"/>
      <c r="F108" s="35" t="s">
        <v>359</v>
      </c>
      <c r="G108" s="54" t="s">
        <v>65</v>
      </c>
      <c r="H108" s="66" t="s">
        <v>66</v>
      </c>
      <c r="I108" s="66" t="s">
        <v>66</v>
      </c>
      <c r="J108" s="58" t="s">
        <v>66</v>
      </c>
      <c r="K108" s="59">
        <f t="shared" si="25"/>
        <v>1</v>
      </c>
      <c r="L108" s="67" t="s">
        <v>66</v>
      </c>
      <c r="M108" s="59" t="b">
        <f>IF(E108="Y/T",IF(L108="Ya",1,IF(L108="Tidak",0,"Error")),IF(E108="A/B/C",IF(L108="A",1,IF(L108="B",0.5,IF(L108="C",0,"Error"))),IF(E108="A/B/C/D",IF(L108="A",1,IF(L108="B",0.67,IF(L108="C",0.33,IF(L108="D",0,"Error")))),IF(E108="A/B/C/D/E",IF(L108="A",1,IF(L108="B",0.75,IF(L108="C",0.5,IF(L108="D",0.25,IF(L108="E",0,"Error")))))))))</f>
        <v>0</v>
      </c>
      <c r="N108" s="67" t="s">
        <v>66</v>
      </c>
      <c r="O108" s="59">
        <f>IF(G108="Y/T",IF(N108="Ya",1,IF(N108="Tidak",0,"Error")),IF(G108="A/B/C",IF(N108="A",1,IF(N108="B",0.5,IF(N108="C",0,"Error"))),IF(G108="A/B/C/D",IF(N108="A",1,IF(N108="B",0.67,IF(N108="C",0.33,IF(N108="D",0,"Error")))),IF(G108="A/B/C/D/E",IF(N108="A",1,IF(N108="B",0.75,IF(N108="C",0.5,IF(N108="D",0.25,IF(N108="E",0,"Error")))))))))</f>
        <v>1</v>
      </c>
      <c r="P108" s="61"/>
      <c r="Q108" s="99"/>
      <c r="R108" s="63" t="s">
        <v>360</v>
      </c>
      <c r="S108" s="37"/>
      <c r="T108" s="38"/>
      <c r="U108" s="38"/>
      <c r="V108" s="38"/>
      <c r="W108" s="38"/>
      <c r="X108" s="38"/>
      <c r="Y108" s="38"/>
      <c r="Z108" s="38"/>
      <c r="AA108" s="38"/>
      <c r="AB108" s="38"/>
      <c r="AC108" s="38"/>
    </row>
    <row r="109" spans="1:29" ht="34.5" customHeight="1">
      <c r="A109" s="39" t="s">
        <v>361</v>
      </c>
      <c r="B109" s="195" t="s">
        <v>362</v>
      </c>
      <c r="C109" s="187"/>
      <c r="D109" s="188"/>
      <c r="E109" s="40">
        <v>6</v>
      </c>
      <c r="F109" s="41"/>
      <c r="G109" s="42"/>
      <c r="H109" s="66"/>
      <c r="I109" s="66"/>
      <c r="J109" s="58"/>
      <c r="K109" s="44">
        <f>SUM(K110,K114)</f>
        <v>6</v>
      </c>
      <c r="L109" s="67"/>
      <c r="M109" s="44" t="e">
        <f>SUM(M110,M114)</f>
        <v>#DIV/0!</v>
      </c>
      <c r="N109" s="58"/>
      <c r="O109" s="44">
        <f>SUM(O110,O114)</f>
        <v>5.58</v>
      </c>
      <c r="P109" s="45">
        <f>+O109/E109</f>
        <v>0.93</v>
      </c>
      <c r="Q109" s="35"/>
      <c r="R109" s="63"/>
      <c r="S109" s="37"/>
      <c r="T109" s="38"/>
      <c r="U109" s="38"/>
      <c r="V109" s="38"/>
      <c r="W109" s="38"/>
      <c r="X109" s="38"/>
      <c r="Y109" s="38"/>
      <c r="Z109" s="38"/>
      <c r="AA109" s="38"/>
      <c r="AB109" s="38"/>
      <c r="AC109" s="38"/>
    </row>
    <row r="110" spans="1:29" ht="32.25" customHeight="1">
      <c r="A110" s="46"/>
      <c r="B110" s="47">
        <v>1</v>
      </c>
      <c r="C110" s="193" t="s">
        <v>363</v>
      </c>
      <c r="D110" s="188"/>
      <c r="E110" s="48">
        <v>2</v>
      </c>
      <c r="F110" s="49"/>
      <c r="G110" s="50"/>
      <c r="H110" s="66"/>
      <c r="I110" s="66"/>
      <c r="J110" s="58"/>
      <c r="K110" s="44">
        <f>SUM(K111:K113)/COUNT(K111:K113)*E110</f>
        <v>2</v>
      </c>
      <c r="L110" s="67"/>
      <c r="M110" s="44" t="e">
        <f>SUM(M111:M113)/COUNT(M111:M113)*C110</f>
        <v>#DIV/0!</v>
      </c>
      <c r="N110" s="58"/>
      <c r="O110" s="44">
        <f>SUM(O111:O113)/COUNT(O111:O113)*E110</f>
        <v>1.78</v>
      </c>
      <c r="P110" s="51">
        <f>+O110/E110</f>
        <v>0.89</v>
      </c>
      <c r="Q110" s="35"/>
      <c r="R110" s="63"/>
      <c r="S110" s="37"/>
      <c r="T110" s="38"/>
      <c r="U110" s="38"/>
      <c r="V110" s="38"/>
      <c r="W110" s="38"/>
      <c r="X110" s="38"/>
      <c r="Y110" s="38"/>
      <c r="Z110" s="38"/>
      <c r="AA110" s="38"/>
      <c r="AB110" s="38"/>
      <c r="AC110" s="38"/>
    </row>
    <row r="111" spans="1:29" ht="247.5" customHeight="1">
      <c r="A111" s="52"/>
      <c r="B111" s="53"/>
      <c r="C111" s="54" t="s">
        <v>45</v>
      </c>
      <c r="D111" s="35" t="s">
        <v>364</v>
      </c>
      <c r="E111" s="55"/>
      <c r="F111" s="35" t="s">
        <v>365</v>
      </c>
      <c r="G111" s="54" t="s">
        <v>54</v>
      </c>
      <c r="H111" s="56" t="s">
        <v>22</v>
      </c>
      <c r="I111" s="57" t="s">
        <v>8</v>
      </c>
      <c r="J111" s="58" t="s">
        <v>8</v>
      </c>
      <c r="K111" s="59">
        <f t="shared" ref="K111:K113" si="26">IF(G111="Y/T",IF(J111="Ya",1,IF(J111="Tidak",0,"Error")),IF(G111="A/B/C",IF(J111="A",1,IF(J111="B",0.5,IF(J111="C",0,"Error"))),IF(G111="A/B/C/D",IF(J111="A",1,IF(J111="B",0.67,IF(J111="C",0.33,IF(J111="D",0,"Error")))),IF(G111="A/B/C/D/E",IF(J111="A",1,IF(J111="B",0.75,IF(J111="C",0.5,IF(J111="D",0.25,IF(J111="E",0,"Error")))))))))</f>
        <v>1</v>
      </c>
      <c r="L111" s="73" t="s">
        <v>8</v>
      </c>
      <c r="M111" s="59" t="b">
        <f>IF(E111="Y/T",IF(L111="Ya",1,IF(L111="Tidak",0,"Error")),IF(E111="A/B/C",IF(L111="A",1,IF(L111="B",0.5,IF(L111="C",0,"Error"))),IF(E111="A/B/C/D",IF(L111="A",1,IF(L111="B",0.67,IF(L111="C",0.33,IF(L111="D",0,"Error")))),IF(E111="A/B/C/D/E",IF(L111="A",1,IF(L111="B",0.75,IF(L111="C",0.5,IF(L111="D",0.25,IF(L111="E",0,"Error")))))))))</f>
        <v>0</v>
      </c>
      <c r="N111" s="60" t="s">
        <v>8</v>
      </c>
      <c r="O111" s="59">
        <f>IF(G111="Y/T",IF(N111="Ya",1,IF(N111="Tidak",0,"Error")),IF(G111="A/B/C",IF(N111="A",1,IF(N111="B",0.5,IF(N111="C",0,"Error"))),IF(G111="A/B/C/D",IF(N111="A",1,IF(N111="B",0.67,IF(N111="C",0.33,IF(N111="D",0,"Error")))),IF(G111="A/B/C/D/E",IF(N111="A",1,IF(N111="B",0.75,IF(N111="C",0.5,IF(N111="D",0.25,IF(N111="E",0,"Error")))))))))</f>
        <v>1</v>
      </c>
      <c r="P111" s="61"/>
      <c r="Q111" s="78" t="s">
        <v>366</v>
      </c>
      <c r="R111" s="63" t="s">
        <v>689</v>
      </c>
      <c r="S111" s="37"/>
      <c r="T111" s="38"/>
      <c r="U111" s="38"/>
      <c r="V111" s="38"/>
      <c r="W111" s="38"/>
      <c r="X111" s="38"/>
      <c r="Y111" s="38"/>
      <c r="Z111" s="38"/>
      <c r="AA111" s="38"/>
      <c r="AB111" s="38"/>
      <c r="AC111" s="38"/>
    </row>
    <row r="112" spans="1:29" ht="274.5" customHeight="1">
      <c r="A112" s="52"/>
      <c r="B112" s="53"/>
      <c r="C112" s="54" t="s">
        <v>51</v>
      </c>
      <c r="D112" s="35" t="s">
        <v>367</v>
      </c>
      <c r="E112" s="55"/>
      <c r="F112" s="35" t="s">
        <v>368</v>
      </c>
      <c r="G112" s="54" t="s">
        <v>54</v>
      </c>
      <c r="H112" s="56" t="s">
        <v>22</v>
      </c>
      <c r="I112" s="57" t="s">
        <v>8</v>
      </c>
      <c r="J112" s="58" t="s">
        <v>8</v>
      </c>
      <c r="K112" s="59">
        <f t="shared" si="26"/>
        <v>1</v>
      </c>
      <c r="L112" s="73" t="s">
        <v>8</v>
      </c>
      <c r="M112" s="59" t="b">
        <f>IF(E112="Y/T",IF(L112="Ya",1,IF(L112="Tidak",0,"Error")),IF(E112="A/B/C",IF(L112="A",1,IF(L112="B",0.5,IF(L112="C",0,"Error"))),IF(E112="A/B/C/D",IF(L112="A",1,IF(L112="B",0.67,IF(L112="C",0.33,IF(L112="D",0,"Error")))),IF(E112="A/B/C/D/E",IF(L112="A",1,IF(L112="B",0.75,IF(L112="C",0.5,IF(L112="D",0.25,IF(L112="E",0,"Error")))))))))</f>
        <v>0</v>
      </c>
      <c r="N112" s="60" t="s">
        <v>8</v>
      </c>
      <c r="O112" s="59">
        <f>IF(G112="Y/T",IF(N112="Ya",1,IF(N112="Tidak",0,"Error")),IF(G112="A/B/C",IF(N112="A",1,IF(N112="B",0.5,IF(N112="C",0,"Error"))),IF(G112="A/B/C/D",IF(N112="A",1,IF(N112="B",0.67,IF(N112="C",0.33,IF(N112="D",0,"Error")))),IF(G112="A/B/C/D/E",IF(N112="A",1,IF(N112="B",0.75,IF(N112="C",0.5,IF(N112="D",0.25,IF(N112="E",0,"Error")))))))))</f>
        <v>1</v>
      </c>
      <c r="P112" s="100">
        <v>0.43711111111111106</v>
      </c>
      <c r="Q112" s="78" t="s">
        <v>369</v>
      </c>
      <c r="R112" s="63" t="s">
        <v>659</v>
      </c>
      <c r="S112" s="37"/>
      <c r="T112" s="38"/>
      <c r="U112" s="38"/>
      <c r="V112" s="38"/>
      <c r="W112" s="38"/>
      <c r="X112" s="38"/>
      <c r="Y112" s="38"/>
      <c r="Z112" s="38"/>
      <c r="AA112" s="38"/>
      <c r="AB112" s="38"/>
      <c r="AC112" s="38"/>
    </row>
    <row r="113" spans="1:29" ht="228" customHeight="1">
      <c r="A113" s="52"/>
      <c r="B113" s="53"/>
      <c r="C113" s="54" t="s">
        <v>57</v>
      </c>
      <c r="D113" s="35" t="s">
        <v>370</v>
      </c>
      <c r="E113" s="55"/>
      <c r="F113" s="35" t="s">
        <v>371</v>
      </c>
      <c r="G113" s="54" t="s">
        <v>54</v>
      </c>
      <c r="H113" s="56" t="s">
        <v>85</v>
      </c>
      <c r="I113" s="57" t="s">
        <v>8</v>
      </c>
      <c r="J113" s="58" t="s">
        <v>8</v>
      </c>
      <c r="K113" s="59">
        <f t="shared" si="26"/>
        <v>1</v>
      </c>
      <c r="L113" s="73" t="s">
        <v>22</v>
      </c>
      <c r="M113" s="59" t="b">
        <f>IF(E113="Y/T",IF(L113="Ya",1,IF(L113="Tidak",0,"Error")),IF(E113="A/B/C",IF(L113="A",1,IF(L113="B",0.5,IF(L113="C",0,"Error"))),IF(E113="A/B/C/D",IF(L113="A",1,IF(L113="B",0.67,IF(L113="C",0.33,IF(L113="D",0,"Error")))),IF(E113="A/B/C/D/E",IF(L113="A",1,IF(L113="B",0.75,IF(L113="C",0.5,IF(L113="D",0.25,IF(L113="E",0,"Error")))))))))</f>
        <v>0</v>
      </c>
      <c r="N113" s="60" t="s">
        <v>22</v>
      </c>
      <c r="O113" s="59">
        <f>IF(G113="Y/T",IF(N113="Ya",1,IF(N113="Tidak",0,"Error")),IF(G113="A/B/C",IF(N113="A",1,IF(N113="B",0.5,IF(N113="C",0,"Error"))),IF(G113="A/B/C/D",IF(N113="A",1,IF(N113="B",0.67,IF(N113="C",0.33,IF(N113="D",0,"Error")))),IF(G113="A/B/C/D/E",IF(N113="A",1,IF(N113="B",0.75,IF(N113="C",0.5,IF(N113="D",0.25,IF(N113="E",0,"Error")))))))))</f>
        <v>0.67</v>
      </c>
      <c r="P113" s="101">
        <v>0.44333333333333336</v>
      </c>
      <c r="Q113" s="78" t="s">
        <v>372</v>
      </c>
      <c r="R113" s="63" t="s">
        <v>697</v>
      </c>
      <c r="S113" s="37"/>
      <c r="T113" s="38"/>
      <c r="U113" s="38"/>
      <c r="V113" s="38"/>
      <c r="W113" s="38"/>
      <c r="X113" s="38"/>
      <c r="Y113" s="38"/>
      <c r="Z113" s="38"/>
      <c r="AA113" s="38"/>
      <c r="AB113" s="38"/>
      <c r="AC113" s="38"/>
    </row>
    <row r="114" spans="1:29" ht="31.5" customHeight="1">
      <c r="A114" s="46"/>
      <c r="B114" s="47">
        <v>2</v>
      </c>
      <c r="C114" s="193" t="s">
        <v>373</v>
      </c>
      <c r="D114" s="188"/>
      <c r="E114" s="48">
        <v>4</v>
      </c>
      <c r="F114" s="49"/>
      <c r="G114" s="50"/>
      <c r="H114" s="66"/>
      <c r="I114" s="66"/>
      <c r="J114" s="58"/>
      <c r="K114" s="44">
        <f>SUM(K115:K119)/COUNT(K115:K119)*E114</f>
        <v>4</v>
      </c>
      <c r="L114" s="67"/>
      <c r="M114" s="44" t="e">
        <f>SUM(M115:M119)/COUNT(M115:M119)*C114</f>
        <v>#DIV/0!</v>
      </c>
      <c r="N114" s="58"/>
      <c r="O114" s="44">
        <f>SUM(O115:O119)/COUNT(O115:O119)*E114</f>
        <v>3.8</v>
      </c>
      <c r="P114" s="51">
        <f>+O114/E114</f>
        <v>0.95</v>
      </c>
      <c r="Q114" s="35"/>
      <c r="R114" s="63"/>
      <c r="S114" s="37"/>
      <c r="T114" s="38"/>
      <c r="U114" s="38"/>
      <c r="V114" s="38"/>
      <c r="W114" s="38"/>
      <c r="X114" s="38"/>
      <c r="Y114" s="38"/>
      <c r="Z114" s="38"/>
      <c r="AA114" s="38"/>
      <c r="AB114" s="38"/>
      <c r="AC114" s="38"/>
    </row>
    <row r="115" spans="1:29" ht="348" customHeight="1">
      <c r="A115" s="52"/>
      <c r="B115" s="53"/>
      <c r="C115" s="54" t="s">
        <v>45</v>
      </c>
      <c r="D115" s="35" t="s">
        <v>374</v>
      </c>
      <c r="E115" s="55"/>
      <c r="F115" s="35" t="s">
        <v>375</v>
      </c>
      <c r="G115" s="54" t="s">
        <v>54</v>
      </c>
      <c r="H115" s="56" t="s">
        <v>22</v>
      </c>
      <c r="I115" s="57" t="s">
        <v>22</v>
      </c>
      <c r="J115" s="58" t="s">
        <v>8</v>
      </c>
      <c r="K115" s="59">
        <f t="shared" ref="K115:K119" si="27">IF(G115="Y/T",IF(J115="Ya",1,IF(J115="Tidak",0,"Error")),IF(G115="A/B/C",IF(J115="A",1,IF(J115="B",0.5,IF(J115="C",0,"Error"))),IF(G115="A/B/C/D",IF(J115="A",1,IF(J115="B",0.67,IF(J115="C",0.33,IF(J115="D",0,"Error")))),IF(G115="A/B/C/D/E",IF(J115="A",1,IF(J115="B",0.75,IF(J115="C",0.5,IF(J115="D",0.25,IF(J115="E",0,"Error")))))))))</f>
        <v>1</v>
      </c>
      <c r="L115" s="73" t="s">
        <v>8</v>
      </c>
      <c r="M115" s="59" t="b">
        <f>IF(E115="Y/T",IF(L115="Ya",1,IF(L115="Tidak",0,"Error")),IF(E115="A/B/C",IF(L115="A",1,IF(L115="B",0.5,IF(L115="C",0,"Error"))),IF(E115="A/B/C/D",IF(L115="A",1,IF(L115="B",0.67,IF(L115="C",0.33,IF(L115="D",0,"Error")))),IF(E115="A/B/C/D/E",IF(L115="A",1,IF(L115="B",0.75,IF(L115="C",0.5,IF(L115="D",0.25,IF(L115="E",0,"Error")))))))))</f>
        <v>0</v>
      </c>
      <c r="N115" s="60" t="s">
        <v>8</v>
      </c>
      <c r="O115" s="59">
        <f>IF(G115="Y/T",IF(N115="Ya",1,IF(N115="Tidak",0,"Error")),IF(G115="A/B/C",IF(N115="A",1,IF(N115="B",0.5,IF(N115="C",0,"Error"))),IF(G115="A/B/C/D",IF(N115="A",1,IF(N115="B",0.67,IF(N115="C",0.33,IF(N115="D",0,"Error")))),IF(G115="A/B/C/D/E",IF(N115="A",1,IF(N115="B",0.75,IF(N115="C",0.5,IF(N115="D",0.25,IF(N115="E",0,"Error")))))))))</f>
        <v>1</v>
      </c>
      <c r="P115" s="61"/>
      <c r="Q115" s="35" t="s">
        <v>376</v>
      </c>
      <c r="R115" s="63" t="s">
        <v>690</v>
      </c>
      <c r="S115" s="37"/>
      <c r="T115" s="38"/>
      <c r="U115" s="38"/>
      <c r="V115" s="38"/>
      <c r="W115" s="38"/>
      <c r="X115" s="38"/>
      <c r="Y115" s="38"/>
      <c r="Z115" s="38"/>
      <c r="AA115" s="38"/>
      <c r="AB115" s="38"/>
      <c r="AC115" s="38"/>
    </row>
    <row r="116" spans="1:29" ht="80.25" customHeight="1">
      <c r="A116" s="52"/>
      <c r="B116" s="53"/>
      <c r="C116" s="54" t="s">
        <v>51</v>
      </c>
      <c r="D116" s="35" t="s">
        <v>377</v>
      </c>
      <c r="E116" s="55"/>
      <c r="F116" s="35" t="s">
        <v>378</v>
      </c>
      <c r="G116" s="54" t="s">
        <v>65</v>
      </c>
      <c r="H116" s="57" t="s">
        <v>66</v>
      </c>
      <c r="I116" s="57" t="s">
        <v>66</v>
      </c>
      <c r="J116" s="58" t="s">
        <v>66</v>
      </c>
      <c r="K116" s="59">
        <f t="shared" si="27"/>
        <v>1</v>
      </c>
      <c r="L116" s="67" t="s">
        <v>66</v>
      </c>
      <c r="M116" s="59" t="b">
        <f>IF(E116="Y/T",IF(L116="Ya",1,IF(L116="Tidak",0,"Error")),IF(E116="A/B/C",IF(L116="A",1,IF(L116="B",0.5,IF(L116="C",0,"Error"))),IF(E116="A/B/C/D",IF(L116="A",1,IF(L116="B",0.67,IF(L116="C",0.33,IF(L116="D",0,"Error")))),IF(E116="A/B/C/D/E",IF(L116="A",1,IF(L116="B",0.75,IF(L116="C",0.5,IF(L116="D",0.25,IF(L116="E",0,"Error")))))))))</f>
        <v>0</v>
      </c>
      <c r="N116" s="67" t="s">
        <v>66</v>
      </c>
      <c r="O116" s="59">
        <f>IF(G116="Y/T",IF(N116="Ya",1,IF(N116="Tidak",0,"Error")),IF(G116="A/B/C",IF(N116="A",1,IF(N116="B",0.5,IF(N116="C",0,"Error"))),IF(G116="A/B/C/D",IF(N116="A",1,IF(N116="B",0.67,IF(N116="C",0.33,IF(N116="D",0,"Error")))),IF(G116="A/B/C/D/E",IF(N116="A",1,IF(N116="B",0.75,IF(N116="C",0.5,IF(N116="D",0.25,IF(N116="E",0,"Error")))))))))</f>
        <v>1</v>
      </c>
      <c r="P116" s="61"/>
      <c r="Q116" s="35" t="s">
        <v>379</v>
      </c>
      <c r="R116" s="102" t="s">
        <v>380</v>
      </c>
      <c r="S116" s="37"/>
      <c r="T116" s="38"/>
      <c r="U116" s="38"/>
      <c r="V116" s="38"/>
      <c r="W116" s="38"/>
      <c r="X116" s="38"/>
      <c r="Y116" s="38"/>
      <c r="Z116" s="38"/>
      <c r="AA116" s="38"/>
      <c r="AB116" s="38"/>
      <c r="AC116" s="38"/>
    </row>
    <row r="117" spans="1:29" ht="241.5" customHeight="1">
      <c r="A117" s="52"/>
      <c r="B117" s="53"/>
      <c r="C117" s="54" t="s">
        <v>57</v>
      </c>
      <c r="D117" s="35" t="s">
        <v>381</v>
      </c>
      <c r="E117" s="55"/>
      <c r="F117" s="35" t="s">
        <v>382</v>
      </c>
      <c r="G117" s="54" t="s">
        <v>54</v>
      </c>
      <c r="H117" s="56" t="s">
        <v>22</v>
      </c>
      <c r="I117" s="57" t="s">
        <v>22</v>
      </c>
      <c r="J117" s="58" t="s">
        <v>8</v>
      </c>
      <c r="K117" s="59">
        <f t="shared" si="27"/>
        <v>1</v>
      </c>
      <c r="L117" s="67" t="s">
        <v>8</v>
      </c>
      <c r="M117" s="59" t="b">
        <f>IF(E117="Y/T",IF(L117="Ya",1,IF(L117="Tidak",0,"Error")),IF(E117="A/B/C",IF(L117="A",1,IF(L117="B",0.5,IF(L117="C",0,"Error"))),IF(E117="A/B/C/D",IF(L117="A",1,IF(L117="B",0.67,IF(L117="C",0.33,IF(L117="D",0,"Error")))),IF(E117="A/B/C/D/E",IF(L117="A",1,IF(L117="B",0.75,IF(L117="C",0.5,IF(L117="D",0.25,IF(L117="E",0,"Error")))))))))</f>
        <v>0</v>
      </c>
      <c r="N117" s="67" t="s">
        <v>8</v>
      </c>
      <c r="O117" s="59">
        <f>IF(G117="Y/T",IF(N117="Ya",1,IF(N117="Tidak",0,"Error")),IF(G117="A/B/C",IF(N117="A",1,IF(N117="B",0.5,IF(N117="C",0,"Error"))),IF(G117="A/B/C/D",IF(N117="A",1,IF(N117="B",0.67,IF(N117="C",0.33,IF(N117="D",0,"Error")))),IF(G117="A/B/C/D/E",IF(N117="A",1,IF(N117="B",0.75,IF(N117="C",0.5,IF(N117="D",0.25,IF(N117="E",0,"Error")))))))))</f>
        <v>1</v>
      </c>
      <c r="P117" s="101">
        <v>0.434</v>
      </c>
      <c r="Q117" s="78" t="s">
        <v>383</v>
      </c>
      <c r="R117" s="102" t="s">
        <v>384</v>
      </c>
      <c r="S117" s="37"/>
      <c r="T117" s="38"/>
      <c r="U117" s="38"/>
      <c r="V117" s="38"/>
      <c r="W117" s="38"/>
      <c r="X117" s="38"/>
      <c r="Y117" s="38"/>
      <c r="Z117" s="38"/>
      <c r="AA117" s="38"/>
      <c r="AB117" s="38"/>
      <c r="AC117" s="38"/>
    </row>
    <row r="118" spans="1:29" ht="216.75" customHeight="1">
      <c r="A118" s="52"/>
      <c r="B118" s="53"/>
      <c r="C118" s="54" t="s">
        <v>74</v>
      </c>
      <c r="D118" s="35" t="s">
        <v>385</v>
      </c>
      <c r="E118" s="55"/>
      <c r="F118" s="35" t="s">
        <v>386</v>
      </c>
      <c r="G118" s="54" t="s">
        <v>54</v>
      </c>
      <c r="H118" s="56" t="s">
        <v>85</v>
      </c>
      <c r="I118" s="57" t="s">
        <v>85</v>
      </c>
      <c r="J118" s="58" t="s">
        <v>8</v>
      </c>
      <c r="K118" s="59">
        <f t="shared" si="27"/>
        <v>1</v>
      </c>
      <c r="L118" s="67" t="s">
        <v>8</v>
      </c>
      <c r="M118" s="59" t="b">
        <f>IF(E118="Y/T",IF(L118="Ya",1,IF(L118="Tidak",0,"Error")),IF(E118="A/B/C",IF(L118="A",1,IF(L118="B",0.5,IF(L118="C",0,"Error"))),IF(E118="A/B/C/D",IF(L118="A",1,IF(L118="B",0.67,IF(L118="C",0.33,IF(L118="D",0,"Error")))),IF(E118="A/B/C/D/E",IF(L118="A",1,IF(L118="B",0.75,IF(L118="C",0.5,IF(L118="D",0.25,IF(L118="E",0,"Error")))))))))</f>
        <v>0</v>
      </c>
      <c r="N118" s="67" t="s">
        <v>8</v>
      </c>
      <c r="O118" s="59">
        <f>IF(G118="Y/T",IF(N118="Ya",1,IF(N118="Tidak",0,"Error")),IF(G118="A/B/C",IF(N118="A",1,IF(N118="B",0.5,IF(N118="C",0,"Error"))),IF(G118="A/B/C/D",IF(N118="A",1,IF(N118="B",0.67,IF(N118="C",0.33,IF(N118="D",0,"Error")))),IF(G118="A/B/C/D/E",IF(N118="A",1,IF(N118="B",0.75,IF(N118="C",0.5,IF(N118="D",0.25,IF(N118="E",0,"Error")))))))))</f>
        <v>1</v>
      </c>
      <c r="P118" s="61"/>
      <c r="Q118" s="35" t="s">
        <v>60</v>
      </c>
      <c r="R118" s="102" t="s">
        <v>387</v>
      </c>
      <c r="S118" s="37"/>
      <c r="T118" s="38"/>
      <c r="U118" s="38"/>
      <c r="V118" s="38"/>
      <c r="W118" s="38"/>
      <c r="X118" s="38"/>
      <c r="Y118" s="38"/>
      <c r="Z118" s="38"/>
      <c r="AA118" s="38"/>
      <c r="AB118" s="38"/>
      <c r="AC118" s="38"/>
    </row>
    <row r="119" spans="1:29" ht="195" customHeight="1">
      <c r="A119" s="52"/>
      <c r="B119" s="53"/>
      <c r="C119" s="54" t="s">
        <v>78</v>
      </c>
      <c r="D119" s="35" t="s">
        <v>388</v>
      </c>
      <c r="E119" s="55"/>
      <c r="F119" s="35" t="s">
        <v>389</v>
      </c>
      <c r="G119" s="54" t="s">
        <v>117</v>
      </c>
      <c r="H119" s="56" t="s">
        <v>85</v>
      </c>
      <c r="I119" s="57" t="s">
        <v>8</v>
      </c>
      <c r="J119" s="58" t="s">
        <v>8</v>
      </c>
      <c r="K119" s="59">
        <f t="shared" si="27"/>
        <v>1</v>
      </c>
      <c r="L119" s="73" t="s">
        <v>22</v>
      </c>
      <c r="M119" s="59" t="b">
        <f>IF(E119="Y/T",IF(L119="Ya",1,IF(L119="Tidak",0,"Error")),IF(E119="A/B/C",IF(L119="A",1,IF(L119="B",0.5,IF(L119="C",0,"Error"))),IF(E119="A/B/C/D",IF(L119="A",1,IF(L119="B",0.67,IF(L119="C",0.33,IF(L119="D",0,"Error")))),IF(E119="A/B/C/D/E",IF(L119="A",1,IF(L119="B",0.75,IF(L119="C",0.5,IF(L119="D",0.25,IF(L119="E",0,"Error")))))))))</f>
        <v>0</v>
      </c>
      <c r="N119" s="60" t="s">
        <v>22</v>
      </c>
      <c r="O119" s="59">
        <f>IF(G119="Y/T",IF(N119="Ya",1,IF(N119="Tidak",0,"Error")),IF(G119="A/B/C",IF(N119="A",1,IF(N119="B",0.5,IF(N119="C",0,"Error"))),IF(G119="A/B/C/D",IF(N119="A",1,IF(N119="B",0.67,IF(N119="C",0.33,IF(N119="D",0,"Error")))),IF(G119="A/B/C/D/E",IF(N119="A",1,IF(N119="B",0.75,IF(N119="C",0.5,IF(N119="D",0.25,IF(N119="E",0,"Error")))))))))</f>
        <v>0.75</v>
      </c>
      <c r="P119" s="61"/>
      <c r="Q119" s="35" t="s">
        <v>390</v>
      </c>
      <c r="R119" s="63" t="s">
        <v>691</v>
      </c>
      <c r="S119" s="37"/>
      <c r="T119" s="38"/>
      <c r="U119" s="38"/>
      <c r="V119" s="38"/>
      <c r="W119" s="38"/>
      <c r="X119" s="38"/>
      <c r="Y119" s="38"/>
      <c r="Z119" s="38"/>
      <c r="AA119" s="38"/>
      <c r="AB119" s="38"/>
      <c r="AC119" s="38"/>
    </row>
    <row r="120" spans="1:29" ht="30.75" customHeight="1">
      <c r="A120" s="39" t="s">
        <v>391</v>
      </c>
      <c r="B120" s="195" t="s">
        <v>392</v>
      </c>
      <c r="C120" s="187"/>
      <c r="D120" s="188"/>
      <c r="E120" s="40">
        <v>12</v>
      </c>
      <c r="F120" s="41"/>
      <c r="G120" s="42"/>
      <c r="H120" s="57"/>
      <c r="I120" s="57"/>
      <c r="J120" s="58"/>
      <c r="K120" s="44">
        <f>SUM(K121,K127,K134,K140,K146,K152,K158)</f>
        <v>11.22625</v>
      </c>
      <c r="L120" s="67"/>
      <c r="M120" s="44" t="e">
        <f>SUM(M121,M127,M134,M140,M146,M152,M158)</f>
        <v>#DIV/0!</v>
      </c>
      <c r="N120" s="58"/>
      <c r="O120" s="44">
        <f>SUM(O121,O127,O134,O140,O146,O152,O158)</f>
        <v>10.61375</v>
      </c>
      <c r="P120" s="45">
        <f>+O120/E120</f>
        <v>0.88447916666666659</v>
      </c>
      <c r="Q120" s="35"/>
      <c r="R120" s="63"/>
      <c r="S120" s="37"/>
      <c r="T120" s="38"/>
      <c r="U120" s="38"/>
      <c r="V120" s="38"/>
      <c r="W120" s="38"/>
      <c r="X120" s="38"/>
      <c r="Y120" s="38"/>
      <c r="Z120" s="38"/>
      <c r="AA120" s="38"/>
      <c r="AB120" s="38"/>
      <c r="AC120" s="38"/>
    </row>
    <row r="121" spans="1:29">
      <c r="A121" s="46"/>
      <c r="B121" s="47">
        <v>1</v>
      </c>
      <c r="C121" s="193" t="s">
        <v>393</v>
      </c>
      <c r="D121" s="188"/>
      <c r="E121" s="48">
        <v>1.5</v>
      </c>
      <c r="F121" s="49"/>
      <c r="G121" s="50"/>
      <c r="H121" s="66"/>
      <c r="I121" s="66"/>
      <c r="J121" s="58"/>
      <c r="K121" s="44">
        <f>SUM(K122:K126)/COUNT(K122:K126)*E121</f>
        <v>1.5</v>
      </c>
      <c r="L121" s="67"/>
      <c r="M121" s="44" t="e">
        <f>SUM(M122:M126)/COUNT(M122:M126)*C121</f>
        <v>#DIV/0!</v>
      </c>
      <c r="N121" s="58"/>
      <c r="O121" s="44">
        <f>SUM(O122:O126)/COUNT(O122:O126)*E121</f>
        <v>1.5</v>
      </c>
      <c r="P121" s="51">
        <f>+O121/E121</f>
        <v>1</v>
      </c>
      <c r="Q121" s="35"/>
      <c r="R121" s="63"/>
      <c r="S121" s="37"/>
      <c r="T121" s="38"/>
      <c r="U121" s="38"/>
      <c r="V121" s="38"/>
      <c r="W121" s="38"/>
      <c r="X121" s="38"/>
      <c r="Y121" s="38"/>
      <c r="Z121" s="38"/>
      <c r="AA121" s="38"/>
      <c r="AB121" s="38"/>
      <c r="AC121" s="38"/>
    </row>
    <row r="122" spans="1:29" ht="96.75" customHeight="1">
      <c r="A122" s="52"/>
      <c r="B122" s="53"/>
      <c r="C122" s="54" t="s">
        <v>45</v>
      </c>
      <c r="D122" s="35" t="s">
        <v>394</v>
      </c>
      <c r="E122" s="55"/>
      <c r="F122" s="35" t="s">
        <v>395</v>
      </c>
      <c r="G122" s="54" t="s">
        <v>65</v>
      </c>
      <c r="H122" s="57" t="s">
        <v>66</v>
      </c>
      <c r="I122" s="57" t="s">
        <v>66</v>
      </c>
      <c r="J122" s="58" t="s">
        <v>66</v>
      </c>
      <c r="K122" s="59">
        <f t="shared" ref="K122:K126" si="28">IF(G122="Y/T",IF(J122="Ya",1,IF(J122="Tidak",0,"Error")),IF(G122="A/B/C",IF(J122="A",1,IF(J122="B",0.5,IF(J122="C",0,"Error"))),IF(G122="A/B/C/D",IF(J122="A",1,IF(J122="B",0.67,IF(J122="C",0.33,IF(J122="D",0,"Error")))),IF(G122="A/B/C/D/E",IF(J122="A",1,IF(J122="B",0.75,IF(J122="C",0.5,IF(J122="D",0.25,IF(J122="E",0,"Error")))))))))</f>
        <v>1</v>
      </c>
      <c r="L122" s="67" t="s">
        <v>66</v>
      </c>
      <c r="M122" s="59" t="b">
        <f>IF(E122="Y/T",IF(L122="Ya",1,IF(L122="Tidak",0,"Error")),IF(E122="A/B/C",IF(L122="A",1,IF(L122="B",0.5,IF(L122="C",0,"Error"))),IF(E122="A/B/C/D",IF(L122="A",1,IF(L122="B",0.67,IF(L122="C",0.33,IF(L122="D",0,"Error")))),IF(E122="A/B/C/D/E",IF(L122="A",1,IF(L122="B",0.75,IF(L122="C",0.5,IF(L122="D",0.25,IF(L122="E",0,"Error")))))))))</f>
        <v>0</v>
      </c>
      <c r="N122" s="67" t="s">
        <v>66</v>
      </c>
      <c r="O122" s="59">
        <f>IF(G122="Y/T",IF(N122="Ya",1,IF(N122="Tidak",0,"Error")),IF(G122="A/B/C",IF(N122="A",1,IF(N122="B",0.5,IF(N122="C",0,"Error"))),IF(G122="A/B/C/D",IF(N122="A",1,IF(N122="B",0.67,IF(N122="C",0.33,IF(N122="D",0,"Error")))),IF(G122="A/B/C/D/E",IF(N122="A",1,IF(N122="B",0.75,IF(N122="C",0.5,IF(N122="D",0.25,IF(N122="E",0,"Error")))))))))</f>
        <v>1</v>
      </c>
      <c r="P122" s="61"/>
      <c r="Q122" s="64" t="s">
        <v>396</v>
      </c>
      <c r="R122" s="63" t="s">
        <v>397</v>
      </c>
      <c r="S122" s="37"/>
      <c r="T122" s="38"/>
      <c r="U122" s="38"/>
      <c r="V122" s="38"/>
      <c r="W122" s="38"/>
      <c r="X122" s="38"/>
      <c r="Y122" s="38"/>
      <c r="Z122" s="38"/>
      <c r="AA122" s="38"/>
      <c r="AB122" s="38"/>
      <c r="AC122" s="38"/>
    </row>
    <row r="123" spans="1:29" ht="330.95" customHeight="1">
      <c r="A123" s="52"/>
      <c r="B123" s="53"/>
      <c r="C123" s="54" t="s">
        <v>51</v>
      </c>
      <c r="D123" s="35" t="s">
        <v>398</v>
      </c>
      <c r="E123" s="55"/>
      <c r="F123" s="35" t="s">
        <v>399</v>
      </c>
      <c r="G123" s="54" t="s">
        <v>48</v>
      </c>
      <c r="H123" s="56" t="s">
        <v>22</v>
      </c>
      <c r="I123" s="57" t="s">
        <v>8</v>
      </c>
      <c r="J123" s="58" t="s">
        <v>8</v>
      </c>
      <c r="K123" s="59">
        <f t="shared" si="28"/>
        <v>1</v>
      </c>
      <c r="L123" s="73" t="s">
        <v>8</v>
      </c>
      <c r="M123" s="59" t="b">
        <f>IF(E123="Y/T",IF(L123="Ya",1,IF(L123="Tidak",0,"Error")),IF(E123="A/B/C",IF(L123="A",1,IF(L123="B",0.5,IF(L123="C",0,"Error"))),IF(E123="A/B/C/D",IF(L123="A",1,IF(L123="B",0.67,IF(L123="C",0.33,IF(L123="D",0,"Error")))),IF(E123="A/B/C/D/E",IF(L123="A",1,IF(L123="B",0.75,IF(L123="C",0.5,IF(L123="D",0.25,IF(L123="E",0,"Error")))))))))</f>
        <v>0</v>
      </c>
      <c r="N123" s="60" t="s">
        <v>8</v>
      </c>
      <c r="O123" s="59">
        <f>IF(G123="Y/T",IF(N123="Ya",1,IF(N123="Tidak",0,"Error")),IF(G123="A/B/C",IF(N123="A",1,IF(N123="B",0.5,IF(N123="C",0,"Error"))),IF(G123="A/B/C/D",IF(N123="A",1,IF(N123="B",0.67,IF(N123="C",0.33,IF(N123="D",0,"Error")))),IF(G123="A/B/C/D/E",IF(N123="A",1,IF(N123="B",0.75,IF(N123="C",0.5,IF(N123="D",0.25,IF(N123="E",0,"Error")))))))))</f>
        <v>1</v>
      </c>
      <c r="P123" s="100"/>
      <c r="Q123" s="64" t="s">
        <v>400</v>
      </c>
      <c r="R123" s="63" t="s">
        <v>401</v>
      </c>
      <c r="S123" s="37"/>
      <c r="T123" s="38"/>
      <c r="U123" s="38"/>
      <c r="V123" s="38"/>
      <c r="W123" s="38"/>
      <c r="X123" s="38"/>
      <c r="Y123" s="38"/>
      <c r="Z123" s="38"/>
      <c r="AA123" s="38"/>
      <c r="AB123" s="38"/>
      <c r="AC123" s="38"/>
    </row>
    <row r="124" spans="1:29" ht="123" customHeight="1">
      <c r="A124" s="52"/>
      <c r="B124" s="53"/>
      <c r="C124" s="54" t="s">
        <v>57</v>
      </c>
      <c r="D124" s="35" t="s">
        <v>402</v>
      </c>
      <c r="E124" s="55"/>
      <c r="F124" s="35" t="s">
        <v>403</v>
      </c>
      <c r="G124" s="54" t="s">
        <v>65</v>
      </c>
      <c r="H124" s="57" t="s">
        <v>66</v>
      </c>
      <c r="I124" s="57" t="s">
        <v>66</v>
      </c>
      <c r="J124" s="58" t="s">
        <v>66</v>
      </c>
      <c r="K124" s="59">
        <f t="shared" si="28"/>
        <v>1</v>
      </c>
      <c r="L124" s="67" t="s">
        <v>66</v>
      </c>
      <c r="M124" s="59" t="b">
        <f>IF(E124="Y/T",IF(L124="Ya",1,IF(L124="Tidak",0,"Error")),IF(E124="A/B/C",IF(L124="A",1,IF(L124="B",0.5,IF(L124="C",0,"Error"))),IF(E124="A/B/C/D",IF(L124="A",1,IF(L124="B",0.67,IF(L124="C",0.33,IF(L124="D",0,"Error")))),IF(E124="A/B/C/D/E",IF(L124="A",1,IF(L124="B",0.75,IF(L124="C",0.5,IF(L124="D",0.25,IF(L124="E",0,"Error")))))))))</f>
        <v>0</v>
      </c>
      <c r="N124" s="67" t="s">
        <v>66</v>
      </c>
      <c r="O124" s="59">
        <f>IF(G124="Y/T",IF(N124="Ya",1,IF(N124="Tidak",0,"Error")),IF(G124="A/B/C",IF(N124="A",1,IF(N124="B",0.5,IF(N124="C",0,"Error"))),IF(G124="A/B/C/D",IF(N124="A",1,IF(N124="B",0.67,IF(N124="C",0.33,IF(N124="D",0,"Error")))),IF(G124="A/B/C/D/E",IF(N124="A",1,IF(N124="B",0.75,IF(N124="C",0.5,IF(N124="D",0.25,IF(N124="E",0,"Error")))))))))</f>
        <v>1</v>
      </c>
      <c r="P124" s="101"/>
      <c r="Q124" s="64" t="s">
        <v>404</v>
      </c>
      <c r="R124" s="63" t="s">
        <v>660</v>
      </c>
      <c r="S124" s="37"/>
      <c r="T124" s="38"/>
      <c r="U124" s="38"/>
      <c r="V124" s="38"/>
      <c r="W124" s="38"/>
      <c r="X124" s="38"/>
      <c r="Y124" s="38"/>
      <c r="Z124" s="38"/>
      <c r="AA124" s="38"/>
      <c r="AB124" s="38"/>
      <c r="AC124" s="38"/>
    </row>
    <row r="125" spans="1:29" ht="228.75" customHeight="1">
      <c r="A125" s="52"/>
      <c r="B125" s="53"/>
      <c r="C125" s="54" t="s">
        <v>74</v>
      </c>
      <c r="D125" s="35" t="s">
        <v>405</v>
      </c>
      <c r="E125" s="55"/>
      <c r="F125" s="35" t="s">
        <v>406</v>
      </c>
      <c r="G125" s="54" t="s">
        <v>65</v>
      </c>
      <c r="H125" s="57" t="s">
        <v>66</v>
      </c>
      <c r="I125" s="57" t="s">
        <v>66</v>
      </c>
      <c r="J125" s="58" t="s">
        <v>66</v>
      </c>
      <c r="K125" s="59">
        <f t="shared" si="28"/>
        <v>1</v>
      </c>
      <c r="L125" s="67" t="s">
        <v>66</v>
      </c>
      <c r="M125" s="59" t="b">
        <f>IF(E125="Y/T",IF(L125="Ya",1,IF(L125="Tidak",0,"Error")),IF(E125="A/B/C",IF(L125="A",1,IF(L125="B",0.5,IF(L125="C",0,"Error"))),IF(E125="A/B/C/D",IF(L125="A",1,IF(L125="B",0.67,IF(L125="C",0.33,IF(L125="D",0,"Error")))),IF(E125="A/B/C/D/E",IF(L125="A",1,IF(L125="B",0.75,IF(L125="C",0.5,IF(L125="D",0.25,IF(L125="E",0,"Error")))))))))</f>
        <v>0</v>
      </c>
      <c r="N125" s="67" t="s">
        <v>66</v>
      </c>
      <c r="O125" s="59">
        <f>IF(G125="Y/T",IF(N125="Ya",1,IF(N125="Tidak",0,"Error")),IF(G125="A/B/C",IF(N125="A",1,IF(N125="B",0.5,IF(N125="C",0,"Error"))),IF(G125="A/B/C/D",IF(N125="A",1,IF(N125="B",0.67,IF(N125="C",0.33,IF(N125="D",0,"Error")))),IF(G125="A/B/C/D/E",IF(N125="A",1,IF(N125="B",0.75,IF(N125="C",0.5,IF(N125="D",0.25,IF(N125="E",0,"Error")))))))))</f>
        <v>1</v>
      </c>
      <c r="P125" s="61"/>
      <c r="Q125" s="64" t="s">
        <v>407</v>
      </c>
      <c r="R125" s="63" t="s">
        <v>408</v>
      </c>
      <c r="S125" s="37"/>
      <c r="T125" s="38"/>
      <c r="U125" s="38"/>
      <c r="V125" s="38"/>
      <c r="W125" s="38"/>
      <c r="X125" s="38"/>
      <c r="Y125" s="38"/>
      <c r="Z125" s="38"/>
      <c r="AA125" s="38"/>
      <c r="AB125" s="38"/>
      <c r="AC125" s="38"/>
    </row>
    <row r="126" spans="1:29" ht="255.95" customHeight="1">
      <c r="A126" s="52"/>
      <c r="B126" s="53"/>
      <c r="C126" s="54" t="s">
        <v>78</v>
      </c>
      <c r="D126" s="35" t="s">
        <v>409</v>
      </c>
      <c r="E126" s="55"/>
      <c r="F126" s="35" t="s">
        <v>410</v>
      </c>
      <c r="G126" s="54" t="s">
        <v>65</v>
      </c>
      <c r="H126" s="57" t="s">
        <v>66</v>
      </c>
      <c r="I126" s="57" t="s">
        <v>66</v>
      </c>
      <c r="J126" s="58" t="s">
        <v>66</v>
      </c>
      <c r="K126" s="59">
        <f t="shared" si="28"/>
        <v>1</v>
      </c>
      <c r="L126" s="67" t="s">
        <v>66</v>
      </c>
      <c r="M126" s="59" t="b">
        <f>IF(E126="Y/T",IF(L126="Ya",1,IF(L126="Tidak",0,"Error")),IF(E126="A/B/C",IF(L126="A",1,IF(L126="B",0.5,IF(L126="C",0,"Error"))),IF(E126="A/B/C/D",IF(L126="A",1,IF(L126="B",0.67,IF(L126="C",0.33,IF(L126="D",0,"Error")))),IF(E126="A/B/C/D/E",IF(L126="A",1,IF(L126="B",0.75,IF(L126="C",0.5,IF(L126="D",0.25,IF(L126="E",0,"Error")))))))))</f>
        <v>0</v>
      </c>
      <c r="N126" s="67" t="s">
        <v>66</v>
      </c>
      <c r="O126" s="59">
        <f>IF(G126="Y/T",IF(N126="Ya",1,IF(N126="Tidak",0,"Error")),IF(G126="A/B/C",IF(N126="A",1,IF(N126="B",0.5,IF(N126="C",0,"Error"))),IF(G126="A/B/C/D",IF(N126="A",1,IF(N126="B",0.67,IF(N126="C",0.33,IF(N126="D",0,"Error")))),IF(G126="A/B/C/D/E",IF(N126="A",1,IF(N126="B",0.75,IF(N126="C",0.5,IF(N126="D",0.25,IF(N126="E",0,"Error")))))))))</f>
        <v>1</v>
      </c>
      <c r="P126" s="61"/>
      <c r="Q126" s="64" t="s">
        <v>60</v>
      </c>
      <c r="R126" s="63" t="s">
        <v>411</v>
      </c>
      <c r="S126" s="37"/>
      <c r="T126" s="38"/>
      <c r="U126" s="38"/>
      <c r="V126" s="38"/>
      <c r="W126" s="38"/>
      <c r="X126" s="38"/>
      <c r="Y126" s="38"/>
      <c r="Z126" s="38"/>
      <c r="AA126" s="38"/>
      <c r="AB126" s="38"/>
      <c r="AC126" s="38"/>
    </row>
    <row r="127" spans="1:29" ht="31.5" customHeight="1">
      <c r="A127" s="46"/>
      <c r="B127" s="47">
        <v>2</v>
      </c>
      <c r="C127" s="193" t="s">
        <v>412</v>
      </c>
      <c r="D127" s="188"/>
      <c r="E127" s="48">
        <v>1.5</v>
      </c>
      <c r="F127" s="49"/>
      <c r="G127" s="50"/>
      <c r="H127" s="66"/>
      <c r="I127" s="66"/>
      <c r="J127" s="58"/>
      <c r="K127" s="44">
        <f>SUM(K128:K133)/COUNT(K128:K133)*E127</f>
        <v>1.5</v>
      </c>
      <c r="L127" s="67"/>
      <c r="M127" s="44" t="e">
        <f>SUM(M128:M133)/COUNT(M128:M133)*C127</f>
        <v>#DIV/0!</v>
      </c>
      <c r="N127" s="58"/>
      <c r="O127" s="44">
        <f>SUM(O128:O133)/COUNT(O128:O133)*E127</f>
        <v>1.4175</v>
      </c>
      <c r="P127" s="51">
        <f>+O127/E127</f>
        <v>0.94499999999999995</v>
      </c>
      <c r="Q127" s="64"/>
      <c r="R127" s="63"/>
      <c r="S127" s="37"/>
      <c r="T127" s="38"/>
      <c r="U127" s="38"/>
      <c r="V127" s="38"/>
      <c r="W127" s="38"/>
      <c r="X127" s="38"/>
      <c r="Y127" s="38"/>
      <c r="Z127" s="38"/>
      <c r="AA127" s="38"/>
      <c r="AB127" s="38"/>
      <c r="AC127" s="38"/>
    </row>
    <row r="128" spans="1:29" ht="206.25" customHeight="1">
      <c r="A128" s="52"/>
      <c r="B128" s="53"/>
      <c r="C128" s="54" t="s">
        <v>45</v>
      </c>
      <c r="D128" s="35" t="s">
        <v>413</v>
      </c>
      <c r="E128" s="55"/>
      <c r="F128" s="35" t="s">
        <v>414</v>
      </c>
      <c r="G128" s="54" t="s">
        <v>65</v>
      </c>
      <c r="H128" s="66" t="s">
        <v>66</v>
      </c>
      <c r="I128" s="66" t="s">
        <v>66</v>
      </c>
      <c r="J128" s="58" t="s">
        <v>66</v>
      </c>
      <c r="K128" s="59">
        <f t="shared" ref="K128:K133" si="29">IF(G128="Y/T",IF(J128="Ya",1,IF(J128="Tidak",0,"Error")),IF(G128="A/B/C",IF(J128="A",1,IF(J128="B",0.5,IF(J128="C",0,"Error"))),IF(G128="A/B/C/D",IF(J128="A",1,IF(J128="B",0.67,IF(J128="C",0.33,IF(J128="D",0,"Error")))),IF(G128="A/B/C/D/E",IF(J128="A",1,IF(J128="B",0.75,IF(J128="C",0.5,IF(J128="D",0.25,IF(J128="E",0,"Error")))))))))</f>
        <v>1</v>
      </c>
      <c r="L128" s="67" t="s">
        <v>66</v>
      </c>
      <c r="M128" s="59" t="b">
        <f t="shared" ref="M128:M133" si="30">IF(E128="Y/T",IF(L128="Ya",1,IF(L128="Tidak",0,"Error")),IF(E128="A/B/C",IF(L128="A",1,IF(L128="B",0.5,IF(L128="C",0,"Error"))),IF(E128="A/B/C/D",IF(L128="A",1,IF(L128="B",0.67,IF(L128="C",0.33,IF(L128="D",0,"Error")))),IF(E128="A/B/C/D/E",IF(L128="A",1,IF(L128="B",0.75,IF(L128="C",0.5,IF(L128="D",0.25,IF(L128="E",0,"Error")))))))))</f>
        <v>0</v>
      </c>
      <c r="N128" s="67" t="s">
        <v>66</v>
      </c>
      <c r="O128" s="59">
        <f t="shared" ref="O128:O133" si="31">IF(G128="Y/T",IF(N128="Ya",1,IF(N128="Tidak",0,"Error")),IF(G128="A/B/C",IF(N128="A",1,IF(N128="B",0.5,IF(N128="C",0,"Error"))),IF(G128="A/B/C/D",IF(N128="A",1,IF(N128="B",0.67,IF(N128="C",0.33,IF(N128="D",0,"Error")))),IF(G128="A/B/C/D/E",IF(N128="A",1,IF(N128="B",0.75,IF(N128="C",0.5,IF(N128="D",0.25,IF(N128="E",0,"Error")))))))))</f>
        <v>1</v>
      </c>
      <c r="P128" s="61"/>
      <c r="Q128" s="64" t="s">
        <v>415</v>
      </c>
      <c r="R128" s="63" t="s">
        <v>661</v>
      </c>
      <c r="S128" s="37"/>
      <c r="T128" s="38"/>
      <c r="U128" s="38"/>
      <c r="V128" s="38"/>
      <c r="W128" s="38"/>
      <c r="X128" s="38"/>
      <c r="Y128" s="38"/>
      <c r="Z128" s="38"/>
      <c r="AA128" s="38"/>
      <c r="AB128" s="38"/>
      <c r="AC128" s="38"/>
    </row>
    <row r="129" spans="1:29" ht="312" customHeight="1">
      <c r="A129" s="52"/>
      <c r="B129" s="53"/>
      <c r="C129" s="54" t="s">
        <v>51</v>
      </c>
      <c r="D129" s="35" t="s">
        <v>416</v>
      </c>
      <c r="E129" s="55"/>
      <c r="F129" s="35" t="s">
        <v>417</v>
      </c>
      <c r="G129" s="54" t="s">
        <v>48</v>
      </c>
      <c r="H129" s="57" t="s">
        <v>22</v>
      </c>
      <c r="I129" s="57" t="s">
        <v>8</v>
      </c>
      <c r="J129" s="58" t="s">
        <v>8</v>
      </c>
      <c r="K129" s="59">
        <f t="shared" si="29"/>
        <v>1</v>
      </c>
      <c r="L129" s="67" t="s">
        <v>8</v>
      </c>
      <c r="M129" s="59" t="b">
        <f t="shared" si="30"/>
        <v>0</v>
      </c>
      <c r="N129" s="67" t="s">
        <v>8</v>
      </c>
      <c r="O129" s="59">
        <f t="shared" si="31"/>
        <v>1</v>
      </c>
      <c r="P129" s="61"/>
      <c r="Q129" s="64" t="s">
        <v>418</v>
      </c>
      <c r="R129" s="63" t="s">
        <v>419</v>
      </c>
      <c r="S129" s="37"/>
      <c r="T129" s="38"/>
      <c r="U129" s="38"/>
      <c r="V129" s="38"/>
      <c r="W129" s="38"/>
      <c r="X129" s="38"/>
      <c r="Y129" s="38"/>
      <c r="Z129" s="38"/>
      <c r="AA129" s="38"/>
      <c r="AB129" s="38"/>
      <c r="AC129" s="38"/>
    </row>
    <row r="130" spans="1:29" ht="210.75" customHeight="1">
      <c r="A130" s="52"/>
      <c r="B130" s="53"/>
      <c r="C130" s="54" t="s">
        <v>57</v>
      </c>
      <c r="D130" s="35" t="s">
        <v>420</v>
      </c>
      <c r="E130" s="55"/>
      <c r="F130" s="35" t="s">
        <v>421</v>
      </c>
      <c r="G130" s="54" t="s">
        <v>54</v>
      </c>
      <c r="H130" s="57" t="s">
        <v>22</v>
      </c>
      <c r="I130" s="57" t="s">
        <v>8</v>
      </c>
      <c r="J130" s="58" t="s">
        <v>8</v>
      </c>
      <c r="K130" s="59">
        <f t="shared" si="29"/>
        <v>1</v>
      </c>
      <c r="L130" s="67" t="s">
        <v>8</v>
      </c>
      <c r="M130" s="59" t="b">
        <f t="shared" si="30"/>
        <v>0</v>
      </c>
      <c r="N130" s="67" t="s">
        <v>8</v>
      </c>
      <c r="O130" s="59">
        <f t="shared" si="31"/>
        <v>1</v>
      </c>
      <c r="P130" s="101"/>
      <c r="Q130" s="103" t="s">
        <v>422</v>
      </c>
      <c r="R130" s="63" t="s">
        <v>423</v>
      </c>
      <c r="S130" s="37"/>
      <c r="T130" s="38"/>
      <c r="U130" s="38"/>
      <c r="V130" s="38"/>
      <c r="W130" s="38"/>
      <c r="X130" s="38"/>
      <c r="Y130" s="38"/>
      <c r="Z130" s="38"/>
      <c r="AA130" s="38"/>
      <c r="AB130" s="38"/>
      <c r="AC130" s="38"/>
    </row>
    <row r="131" spans="1:29" ht="342.75" customHeight="1">
      <c r="A131" s="52"/>
      <c r="B131" s="53"/>
      <c r="C131" s="54" t="s">
        <v>74</v>
      </c>
      <c r="D131" s="35" t="s">
        <v>424</v>
      </c>
      <c r="E131" s="55"/>
      <c r="F131" s="35" t="s">
        <v>425</v>
      </c>
      <c r="G131" s="54" t="s">
        <v>54</v>
      </c>
      <c r="H131" s="56" t="s">
        <v>85</v>
      </c>
      <c r="I131" s="57" t="s">
        <v>8</v>
      </c>
      <c r="J131" s="58" t="s">
        <v>8</v>
      </c>
      <c r="K131" s="59">
        <f t="shared" si="29"/>
        <v>1</v>
      </c>
      <c r="L131" s="67" t="s">
        <v>22</v>
      </c>
      <c r="M131" s="59" t="b">
        <f t="shared" si="30"/>
        <v>0</v>
      </c>
      <c r="N131" s="67" t="s">
        <v>22</v>
      </c>
      <c r="O131" s="59">
        <f t="shared" si="31"/>
        <v>0.67</v>
      </c>
      <c r="P131" s="61"/>
      <c r="Q131" s="103" t="s">
        <v>426</v>
      </c>
      <c r="R131" s="63" t="s">
        <v>692</v>
      </c>
      <c r="S131" s="37"/>
      <c r="T131" s="38"/>
      <c r="U131" s="38"/>
      <c r="V131" s="38"/>
      <c r="W131" s="38"/>
      <c r="X131" s="38"/>
      <c r="Y131" s="38"/>
      <c r="Z131" s="38"/>
      <c r="AA131" s="38"/>
      <c r="AB131" s="38"/>
      <c r="AC131" s="38"/>
    </row>
    <row r="132" spans="1:29" ht="294.75" customHeight="1">
      <c r="A132" s="52"/>
      <c r="B132" s="53"/>
      <c r="C132" s="54" t="s">
        <v>78</v>
      </c>
      <c r="D132" s="35" t="s">
        <v>427</v>
      </c>
      <c r="E132" s="55"/>
      <c r="F132" s="35" t="s">
        <v>428</v>
      </c>
      <c r="G132" s="54" t="s">
        <v>54</v>
      </c>
      <c r="H132" s="56" t="s">
        <v>22</v>
      </c>
      <c r="I132" s="57" t="s">
        <v>8</v>
      </c>
      <c r="J132" s="58" t="s">
        <v>8</v>
      </c>
      <c r="K132" s="59">
        <f t="shared" si="29"/>
        <v>1</v>
      </c>
      <c r="L132" s="67" t="s">
        <v>8</v>
      </c>
      <c r="M132" s="59" t="b">
        <f t="shared" si="30"/>
        <v>0</v>
      </c>
      <c r="N132" s="67" t="s">
        <v>8</v>
      </c>
      <c r="O132" s="59">
        <f t="shared" si="31"/>
        <v>1</v>
      </c>
      <c r="P132" s="61"/>
      <c r="Q132" s="64" t="s">
        <v>429</v>
      </c>
      <c r="R132" s="63" t="s">
        <v>430</v>
      </c>
      <c r="S132" s="37"/>
      <c r="T132" s="38"/>
      <c r="U132" s="38"/>
      <c r="V132" s="38"/>
      <c r="W132" s="38"/>
      <c r="X132" s="38"/>
      <c r="Y132" s="38"/>
      <c r="Z132" s="38"/>
      <c r="AA132" s="38"/>
      <c r="AB132" s="38"/>
      <c r="AC132" s="38"/>
    </row>
    <row r="133" spans="1:29" ht="255.75" customHeight="1">
      <c r="A133" s="52"/>
      <c r="B133" s="53"/>
      <c r="C133" s="54" t="s">
        <v>102</v>
      </c>
      <c r="D133" s="35" t="s">
        <v>431</v>
      </c>
      <c r="E133" s="55"/>
      <c r="F133" s="35" t="s">
        <v>432</v>
      </c>
      <c r="G133" s="54" t="s">
        <v>48</v>
      </c>
      <c r="H133" s="56" t="s">
        <v>22</v>
      </c>
      <c r="I133" s="57" t="s">
        <v>22</v>
      </c>
      <c r="J133" s="58" t="s">
        <v>8</v>
      </c>
      <c r="K133" s="59">
        <f t="shared" si="29"/>
        <v>1</v>
      </c>
      <c r="L133" s="67" t="s">
        <v>8</v>
      </c>
      <c r="M133" s="59" t="b">
        <f t="shared" si="30"/>
        <v>0</v>
      </c>
      <c r="N133" s="67" t="s">
        <v>8</v>
      </c>
      <c r="O133" s="59">
        <f t="shared" si="31"/>
        <v>1</v>
      </c>
      <c r="P133" s="61"/>
      <c r="Q133" s="103" t="s">
        <v>433</v>
      </c>
      <c r="R133" s="63" t="s">
        <v>662</v>
      </c>
      <c r="S133" s="37"/>
      <c r="T133" s="38"/>
      <c r="U133" s="38"/>
      <c r="V133" s="38"/>
      <c r="W133" s="38"/>
      <c r="X133" s="38"/>
      <c r="Y133" s="38"/>
      <c r="Z133" s="38"/>
      <c r="AA133" s="38"/>
      <c r="AB133" s="38"/>
      <c r="AC133" s="38"/>
    </row>
    <row r="134" spans="1:29" ht="52.5" customHeight="1">
      <c r="A134" s="46"/>
      <c r="B134" s="47">
        <v>3</v>
      </c>
      <c r="C134" s="193" t="s">
        <v>434</v>
      </c>
      <c r="D134" s="188"/>
      <c r="E134" s="48">
        <v>2</v>
      </c>
      <c r="F134" s="49"/>
      <c r="G134" s="50"/>
      <c r="H134" s="66"/>
      <c r="I134" s="66"/>
      <c r="J134" s="58"/>
      <c r="K134" s="44">
        <f>SUM(K135:K139)/COUNT(K135:K139)*E134</f>
        <v>2</v>
      </c>
      <c r="L134" s="67"/>
      <c r="M134" s="44" t="e">
        <f>SUM(M135:M139)/COUNT(M135:M139)*C134</f>
        <v>#DIV/0!</v>
      </c>
      <c r="N134" s="58"/>
      <c r="O134" s="44">
        <f>SUM(O135:O139)/COUNT(O135:O139)*E134</f>
        <v>1.6679999999999999</v>
      </c>
      <c r="P134" s="51">
        <f>+O134/E134</f>
        <v>0.83399999999999996</v>
      </c>
      <c r="Q134" s="35"/>
      <c r="R134" s="63"/>
      <c r="S134" s="37"/>
      <c r="T134" s="38"/>
      <c r="U134" s="38"/>
      <c r="V134" s="38"/>
      <c r="W134" s="38"/>
      <c r="X134" s="38"/>
      <c r="Y134" s="38"/>
      <c r="Z134" s="38"/>
      <c r="AA134" s="38"/>
      <c r="AB134" s="38"/>
      <c r="AC134" s="38"/>
    </row>
    <row r="135" spans="1:29" ht="170.25" customHeight="1">
      <c r="A135" s="52"/>
      <c r="B135" s="53"/>
      <c r="C135" s="54" t="s">
        <v>45</v>
      </c>
      <c r="D135" s="35" t="s">
        <v>435</v>
      </c>
      <c r="E135" s="55"/>
      <c r="F135" s="35" t="s">
        <v>436</v>
      </c>
      <c r="G135" s="54" t="s">
        <v>65</v>
      </c>
      <c r="H135" s="66" t="s">
        <v>66</v>
      </c>
      <c r="I135" s="66" t="s">
        <v>66</v>
      </c>
      <c r="J135" s="58" t="s">
        <v>66</v>
      </c>
      <c r="K135" s="59">
        <f t="shared" ref="K135:K139" si="32">IF(G135="Y/T",IF(J135="Ya",1,IF(J135="Tidak",0,"Error")),IF(G135="A/B/C",IF(J135="A",1,IF(J135="B",0.5,IF(J135="C",0,"Error"))),IF(G135="A/B/C/D",IF(J135="A",1,IF(J135="B",0.67,IF(J135="C",0.33,IF(J135="D",0,"Error")))),IF(G135="A/B/C/D/E",IF(J135="A",1,IF(J135="B",0.75,IF(J135="C",0.5,IF(J135="D",0.25,IF(J135="E",0,"Error")))))))))</f>
        <v>1</v>
      </c>
      <c r="L135" s="67" t="s">
        <v>66</v>
      </c>
      <c r="M135" s="59" t="b">
        <f>IF(E135="Y/T",IF(L135="Ya",1,IF(L135="Tidak",0,"Error")),IF(E135="A/B/C",IF(L135="A",1,IF(L135="B",0.5,IF(L135="C",0,"Error"))),IF(E135="A/B/C/D",IF(L135="A",1,IF(L135="B",0.67,IF(L135="C",0.33,IF(L135="D",0,"Error")))),IF(E135="A/B/C/D/E",IF(L135="A",1,IF(L135="B",0.75,IF(L135="C",0.5,IF(L135="D",0.25,IF(L135="E",0,"Error")))))))))</f>
        <v>0</v>
      </c>
      <c r="N135" s="67" t="s">
        <v>66</v>
      </c>
      <c r="O135" s="59">
        <f>IF(G135="Y/T",IF(N135="Ya",1,IF(N135="Tidak",0,"Error")),IF(G135="A/B/C",IF(N135="A",1,IF(N135="B",0.5,IF(N135="C",0,"Error"))),IF(G135="A/B/C/D",IF(N135="A",1,IF(N135="B",0.67,IF(N135="C",0.33,IF(N135="D",0,"Error")))),IF(G135="A/B/C/D/E",IF(N135="A",1,IF(N135="B",0.75,IF(N135="C",0.5,IF(N135="D",0.25,IF(N135="E",0,"Error")))))))))</f>
        <v>1</v>
      </c>
      <c r="P135" s="61"/>
      <c r="Q135" s="64" t="s">
        <v>437</v>
      </c>
      <c r="R135" s="63" t="s">
        <v>663</v>
      </c>
      <c r="S135" s="37"/>
      <c r="T135" s="38"/>
      <c r="U135" s="38"/>
      <c r="V135" s="38"/>
      <c r="W135" s="38"/>
      <c r="X135" s="38"/>
      <c r="Y135" s="38"/>
      <c r="Z135" s="38"/>
      <c r="AA135" s="38"/>
      <c r="AB135" s="38"/>
      <c r="AC135" s="38"/>
    </row>
    <row r="136" spans="1:29" ht="207.75" customHeight="1">
      <c r="A136" s="52"/>
      <c r="B136" s="53"/>
      <c r="C136" s="54" t="s">
        <v>51</v>
      </c>
      <c r="D136" s="35" t="s">
        <v>438</v>
      </c>
      <c r="E136" s="55"/>
      <c r="F136" s="35" t="s">
        <v>439</v>
      </c>
      <c r="G136" s="54" t="s">
        <v>54</v>
      </c>
      <c r="H136" s="56" t="s">
        <v>22</v>
      </c>
      <c r="I136" s="57" t="s">
        <v>8</v>
      </c>
      <c r="J136" s="58" t="s">
        <v>8</v>
      </c>
      <c r="K136" s="59">
        <f t="shared" si="32"/>
        <v>1</v>
      </c>
      <c r="L136" s="73" t="s">
        <v>8</v>
      </c>
      <c r="M136" s="59" t="b">
        <f>IF(E136="Y/T",IF(L136="Ya",1,IF(L136="Tidak",0,"Error")),IF(E136="A/B/C",IF(L136="A",1,IF(L136="B",0.5,IF(L136="C",0,"Error"))),IF(E136="A/B/C/D",IF(L136="A",1,IF(L136="B",0.67,IF(L136="C",0.33,IF(L136="D",0,"Error")))),IF(E136="A/B/C/D/E",IF(L136="A",1,IF(L136="B",0.75,IF(L136="C",0.5,IF(L136="D",0.25,IF(L136="E",0,"Error")))))))))</f>
        <v>0</v>
      </c>
      <c r="N136" s="60" t="s">
        <v>8</v>
      </c>
      <c r="O136" s="59">
        <f>IF(G136="Y/T",IF(N136="Ya",1,IF(N136="Tidak",0,"Error")),IF(G136="A/B/C",IF(N136="A",1,IF(N136="B",0.5,IF(N136="C",0,"Error"))),IF(G136="A/B/C/D",IF(N136="A",1,IF(N136="B",0.67,IF(N136="C",0.33,IF(N136="D",0,"Error")))),IF(G136="A/B/C/D/E",IF(N136="A",1,IF(N136="B",0.75,IF(N136="C",0.5,IF(N136="D",0.25,IF(N136="E",0,"Error")))))))))</f>
        <v>1</v>
      </c>
      <c r="P136" s="61"/>
      <c r="Q136" s="64" t="s">
        <v>440</v>
      </c>
      <c r="R136" s="63" t="s">
        <v>693</v>
      </c>
      <c r="S136" s="37"/>
      <c r="T136" s="38"/>
      <c r="U136" s="38"/>
      <c r="V136" s="38"/>
      <c r="W136" s="38"/>
      <c r="X136" s="38"/>
      <c r="Y136" s="38"/>
      <c r="Z136" s="38"/>
      <c r="AA136" s="38"/>
      <c r="AB136" s="38"/>
      <c r="AC136" s="38"/>
    </row>
    <row r="137" spans="1:29" ht="273" customHeight="1">
      <c r="A137" s="52"/>
      <c r="B137" s="53"/>
      <c r="C137" s="54" t="s">
        <v>57</v>
      </c>
      <c r="D137" s="35" t="s">
        <v>441</v>
      </c>
      <c r="E137" s="55"/>
      <c r="F137" s="35" t="s">
        <v>442</v>
      </c>
      <c r="G137" s="54" t="s">
        <v>54</v>
      </c>
      <c r="H137" s="56" t="s">
        <v>85</v>
      </c>
      <c r="I137" s="57" t="s">
        <v>8</v>
      </c>
      <c r="J137" s="58" t="s">
        <v>8</v>
      </c>
      <c r="K137" s="59">
        <f t="shared" si="32"/>
        <v>1</v>
      </c>
      <c r="L137" s="73" t="s">
        <v>22</v>
      </c>
      <c r="M137" s="59" t="b">
        <f>IF(E137="Y/T",IF(L137="Ya",1,IF(L137="Tidak",0,"Error")),IF(E137="A/B/C",IF(L137="A",1,IF(L137="B",0.5,IF(L137="C",0,"Error"))),IF(E137="A/B/C/D",IF(L137="A",1,IF(L137="B",0.67,IF(L137="C",0.33,IF(L137="D",0,"Error")))),IF(E137="A/B/C/D/E",IF(L137="A",1,IF(L137="B",0.75,IF(L137="C",0.5,IF(L137="D",0.25,IF(L137="E",0,"Error")))))))))</f>
        <v>0</v>
      </c>
      <c r="N137" s="60" t="s">
        <v>22</v>
      </c>
      <c r="O137" s="59">
        <f>IF(G137="Y/T",IF(N137="Ya",1,IF(N137="Tidak",0,"Error")),IF(G137="A/B/C",IF(N137="A",1,IF(N137="B",0.5,IF(N137="C",0,"Error"))),IF(G137="A/B/C/D",IF(N137="A",1,IF(N137="B",0.67,IF(N137="C",0.33,IF(N137="D",0,"Error")))),IF(G137="A/B/C/D/E",IF(N137="A",1,IF(N137="B",0.75,IF(N137="C",0.5,IF(N137="D",0.25,IF(N137="E",0,"Error")))))))))</f>
        <v>0.67</v>
      </c>
      <c r="P137" s="101"/>
      <c r="Q137" s="103" t="s">
        <v>443</v>
      </c>
      <c r="R137" s="63" t="s">
        <v>444</v>
      </c>
      <c r="S137" s="37"/>
      <c r="T137" s="38"/>
      <c r="U137" s="38"/>
      <c r="V137" s="38"/>
      <c r="W137" s="38"/>
      <c r="X137" s="38"/>
      <c r="Y137" s="38"/>
      <c r="Z137" s="38"/>
      <c r="AA137" s="38"/>
      <c r="AB137" s="38"/>
      <c r="AC137" s="38"/>
    </row>
    <row r="138" spans="1:29" ht="139.5" customHeight="1">
      <c r="A138" s="52"/>
      <c r="B138" s="53"/>
      <c r="C138" s="54" t="s">
        <v>74</v>
      </c>
      <c r="D138" s="35" t="s">
        <v>445</v>
      </c>
      <c r="E138" s="55"/>
      <c r="F138" s="35" t="s">
        <v>446</v>
      </c>
      <c r="G138" s="54" t="s">
        <v>48</v>
      </c>
      <c r="H138" s="56" t="s">
        <v>85</v>
      </c>
      <c r="I138" s="57" t="s">
        <v>8</v>
      </c>
      <c r="J138" s="58" t="s">
        <v>8</v>
      </c>
      <c r="K138" s="59">
        <f t="shared" si="32"/>
        <v>1</v>
      </c>
      <c r="L138" s="67" t="s">
        <v>22</v>
      </c>
      <c r="M138" s="59" t="b">
        <f>IF(E138="Y/T",IF(L138="Ya",1,IF(L138="Tidak",0,"Error")),IF(E138="A/B/C",IF(L138="A",1,IF(L138="B",0.5,IF(L138="C",0,"Error"))),IF(E138="A/B/C/D",IF(L138="A",1,IF(L138="B",0.67,IF(L138="C",0.33,IF(L138="D",0,"Error")))),IF(E138="A/B/C/D/E",IF(L138="A",1,IF(L138="B",0.75,IF(L138="C",0.5,IF(L138="D",0.25,IF(L138="E",0,"Error")))))))))</f>
        <v>0</v>
      </c>
      <c r="N138" s="67" t="s">
        <v>22</v>
      </c>
      <c r="O138" s="59">
        <f>IF(G138="Y/T",IF(N138="Ya",1,IF(N138="Tidak",0,"Error")),IF(G138="A/B/C",IF(N138="A",1,IF(N138="B",0.5,IF(N138="C",0,"Error"))),IF(G138="A/B/C/D",IF(N138="A",1,IF(N138="B",0.67,IF(N138="C",0.33,IF(N138="D",0,"Error")))),IF(G138="A/B/C/D/E",IF(N138="A",1,IF(N138="B",0.75,IF(N138="C",0.5,IF(N138="D",0.25,IF(N138="E",0,"Error")))))))))</f>
        <v>0.5</v>
      </c>
      <c r="P138" s="61"/>
      <c r="Q138" s="103" t="s">
        <v>447</v>
      </c>
      <c r="R138" s="63" t="s">
        <v>448</v>
      </c>
      <c r="S138" s="37"/>
      <c r="T138" s="38"/>
      <c r="U138" s="38"/>
      <c r="V138" s="38"/>
      <c r="W138" s="38"/>
      <c r="X138" s="38"/>
      <c r="Y138" s="38"/>
      <c r="Z138" s="38"/>
      <c r="AA138" s="38"/>
      <c r="AB138" s="38"/>
      <c r="AC138" s="38"/>
    </row>
    <row r="139" spans="1:29" ht="177" customHeight="1">
      <c r="A139" s="52"/>
      <c r="B139" s="53"/>
      <c r="C139" s="54" t="s">
        <v>78</v>
      </c>
      <c r="D139" s="35" t="s">
        <v>449</v>
      </c>
      <c r="E139" s="55"/>
      <c r="F139" s="35" t="s">
        <v>450</v>
      </c>
      <c r="G139" s="54" t="s">
        <v>65</v>
      </c>
      <c r="H139" s="56" t="s">
        <v>451</v>
      </c>
      <c r="I139" s="57" t="s">
        <v>66</v>
      </c>
      <c r="J139" s="58" t="s">
        <v>66</v>
      </c>
      <c r="K139" s="59">
        <f t="shared" si="32"/>
        <v>1</v>
      </c>
      <c r="L139" s="67" t="s">
        <v>66</v>
      </c>
      <c r="M139" s="59" t="b">
        <f>IF(E139="Y/T",IF(L139="Ya",1,IF(L139="Tidak",0,"Error")),IF(E139="A/B/C",IF(L139="A",1,IF(L139="B",0.5,IF(L139="C",0,"Error"))),IF(E139="A/B/C/D",IF(L139="A",1,IF(L139="B",0.67,IF(L139="C",0.33,IF(L139="D",0,"Error")))),IF(E139="A/B/C/D/E",IF(L139="A",1,IF(L139="B",0.75,IF(L139="C",0.5,IF(L139="D",0.25,IF(L139="E",0,"Error")))))))))</f>
        <v>0</v>
      </c>
      <c r="N139" s="67" t="s">
        <v>66</v>
      </c>
      <c r="O139" s="59">
        <f>IF(G139="Y/T",IF(N139="Ya",1,IF(N139="Tidak",0,"Error")),IF(G139="A/B/C",IF(N139="A",1,IF(N139="B",0.5,IF(N139="C",0,"Error"))),IF(G139="A/B/C/D",IF(N139="A",1,IF(N139="B",0.67,IF(N139="C",0.33,IF(N139="D",0,"Error")))),IF(G139="A/B/C/D/E",IF(N139="A",1,IF(N139="B",0.75,IF(N139="C",0.5,IF(N139="D",0.25,IF(N139="E",0,"Error")))))))))</f>
        <v>1</v>
      </c>
      <c r="P139" s="61"/>
      <c r="Q139" s="35" t="s">
        <v>452</v>
      </c>
      <c r="R139" s="63" t="s">
        <v>453</v>
      </c>
      <c r="S139" s="37"/>
      <c r="T139" s="38"/>
      <c r="U139" s="38"/>
      <c r="V139" s="38"/>
      <c r="W139" s="38"/>
      <c r="X139" s="38"/>
      <c r="Y139" s="38"/>
      <c r="Z139" s="38"/>
      <c r="AA139" s="38"/>
      <c r="AB139" s="38"/>
      <c r="AC139" s="38"/>
    </row>
    <row r="140" spans="1:29" ht="54" customHeight="1">
      <c r="A140" s="46"/>
      <c r="B140" s="47">
        <v>4</v>
      </c>
      <c r="C140" s="193" t="s">
        <v>454</v>
      </c>
      <c r="D140" s="188"/>
      <c r="E140" s="48">
        <v>1.5</v>
      </c>
      <c r="F140" s="49"/>
      <c r="G140" s="50"/>
      <c r="H140" s="104"/>
      <c r="I140" s="104"/>
      <c r="J140" s="105"/>
      <c r="K140" s="44">
        <f>SUM(K141:K145)/COUNT(K141:K145)*E140</f>
        <v>1.5</v>
      </c>
      <c r="L140" s="105"/>
      <c r="M140" s="44" t="e">
        <f>SUM(M141:M145)/COUNT(M141:M145)*C140</f>
        <v>#DIV/0!</v>
      </c>
      <c r="N140" s="105"/>
      <c r="O140" s="44">
        <f>SUM(O141:O145)/COUNT(O141:O145)*E140</f>
        <v>1.4009999999999998</v>
      </c>
      <c r="P140" s="51">
        <f>+O140/E140</f>
        <v>0.93399999999999983</v>
      </c>
      <c r="Q140" s="35"/>
      <c r="R140" s="63"/>
      <c r="S140" s="37"/>
      <c r="T140" s="38"/>
      <c r="U140" s="38"/>
      <c r="V140" s="38"/>
      <c r="W140" s="38"/>
      <c r="X140" s="38"/>
      <c r="Y140" s="38"/>
      <c r="Z140" s="38"/>
      <c r="AA140" s="38"/>
      <c r="AB140" s="38"/>
      <c r="AC140" s="38"/>
    </row>
    <row r="141" spans="1:29" ht="117" customHeight="1">
      <c r="A141" s="52"/>
      <c r="B141" s="53"/>
      <c r="C141" s="54" t="s">
        <v>45</v>
      </c>
      <c r="D141" s="35" t="s">
        <v>455</v>
      </c>
      <c r="E141" s="55"/>
      <c r="F141" s="35" t="s">
        <v>456</v>
      </c>
      <c r="G141" s="54" t="s">
        <v>65</v>
      </c>
      <c r="H141" s="57" t="s">
        <v>66</v>
      </c>
      <c r="I141" s="57" t="s">
        <v>66</v>
      </c>
      <c r="J141" s="58" t="s">
        <v>66</v>
      </c>
      <c r="K141" s="59">
        <f t="shared" ref="K141:K145" si="33">IF(G141="Y/T",IF(J141="Ya",1,IF(J141="Tidak",0,"Error")),IF(G141="A/B/C",IF(J141="A",1,IF(J141="B",0.5,IF(J141="C",0,"Error"))),IF(G141="A/B/C/D",IF(J141="A",1,IF(J141="B",0.67,IF(J141="C",0.33,IF(J141="D",0,"Error")))),IF(G141="A/B/C/D/E",IF(J141="A",1,IF(J141="B",0.75,IF(J141="C",0.5,IF(J141="D",0.25,IF(J141="E",0,"Error")))))))))</f>
        <v>1</v>
      </c>
      <c r="L141" s="67" t="s">
        <v>66</v>
      </c>
      <c r="M141" s="59" t="b">
        <f>IF(E141="Y/T",IF(L141="Ya",1,IF(L141="Tidak",0,"Error")),IF(E141="A/B/C",IF(L141="A",1,IF(L141="B",0.5,IF(L141="C",0,"Error"))),IF(E141="A/B/C/D",IF(L141="A",1,IF(L141="B",0.67,IF(L141="C",0.33,IF(L141="D",0,"Error")))),IF(E141="A/B/C/D/E",IF(L141="A",1,IF(L141="B",0.75,IF(L141="C",0.5,IF(L141="D",0.25,IF(L141="E",0,"Error")))))))))</f>
        <v>0</v>
      </c>
      <c r="N141" s="67" t="s">
        <v>66</v>
      </c>
      <c r="O141" s="59">
        <f>IF(G141="Y/T",IF(N141="Ya",1,IF(N141="Tidak",0,"Error")),IF(G141="A/B/C",IF(N141="A",1,IF(N141="B",0.5,IF(N141="C",0,"Error"))),IF(G141="A/B/C/D",IF(N141="A",1,IF(N141="B",0.67,IF(N141="C",0.33,IF(N141="D",0,"Error")))),IF(G141="A/B/C/D/E",IF(N141="A",1,IF(N141="B",0.75,IF(N141="C",0.5,IF(N141="D",0.25,IF(N141="E",0,"Error")))))))))</f>
        <v>1</v>
      </c>
      <c r="P141" s="61"/>
      <c r="Q141" s="64" t="s">
        <v>457</v>
      </c>
      <c r="R141" s="63" t="s">
        <v>458</v>
      </c>
      <c r="S141" s="37"/>
      <c r="T141" s="38"/>
      <c r="U141" s="38"/>
      <c r="V141" s="38"/>
      <c r="W141" s="38"/>
      <c r="X141" s="38"/>
      <c r="Y141" s="38"/>
      <c r="Z141" s="38"/>
      <c r="AA141" s="38"/>
      <c r="AB141" s="38"/>
      <c r="AC141" s="38"/>
    </row>
    <row r="142" spans="1:29" ht="239.25" customHeight="1">
      <c r="A142" s="52"/>
      <c r="B142" s="53"/>
      <c r="C142" s="54" t="s">
        <v>51</v>
      </c>
      <c r="D142" s="35" t="s">
        <v>459</v>
      </c>
      <c r="E142" s="55"/>
      <c r="F142" s="35" t="s">
        <v>460</v>
      </c>
      <c r="G142" s="54" t="s">
        <v>54</v>
      </c>
      <c r="H142" s="56" t="s">
        <v>22</v>
      </c>
      <c r="I142" s="57" t="s">
        <v>8</v>
      </c>
      <c r="J142" s="58" t="s">
        <v>8</v>
      </c>
      <c r="K142" s="59">
        <f t="shared" si="33"/>
        <v>1</v>
      </c>
      <c r="L142" s="67" t="s">
        <v>8</v>
      </c>
      <c r="M142" s="59" t="b">
        <f>IF(E142="Y/T",IF(L142="Ya",1,IF(L142="Tidak",0,"Error")),IF(E142="A/B/C",IF(L142="A",1,IF(L142="B",0.5,IF(L142="C",0,"Error"))),IF(E142="A/B/C/D",IF(L142="A",1,IF(L142="B",0.67,IF(L142="C",0.33,IF(L142="D",0,"Error")))),IF(E142="A/B/C/D/E",IF(L142="A",1,IF(L142="B",0.75,IF(L142="C",0.5,IF(L142="D",0.25,IF(L142="E",0,"Error")))))))))</f>
        <v>0</v>
      </c>
      <c r="N142" s="67" t="s">
        <v>8</v>
      </c>
      <c r="O142" s="59">
        <f>IF(G142="Y/T",IF(N142="Ya",1,IF(N142="Tidak",0,"Error")),IF(G142="A/B/C",IF(N142="A",1,IF(N142="B",0.5,IF(N142="C",0,"Error"))),IF(G142="A/B/C/D",IF(N142="A",1,IF(N142="B",0.67,IF(N142="C",0.33,IF(N142="D",0,"Error")))),IF(G142="A/B/C/D/E",IF(N142="A",1,IF(N142="B",0.75,IF(N142="C",0.5,IF(N142="D",0.25,IF(N142="E",0,"Error")))))))))</f>
        <v>1</v>
      </c>
      <c r="P142" s="61"/>
      <c r="Q142" s="64" t="s">
        <v>461</v>
      </c>
      <c r="R142" s="63" t="s">
        <v>664</v>
      </c>
      <c r="S142" s="37"/>
      <c r="T142" s="38"/>
      <c r="U142" s="38"/>
      <c r="V142" s="38"/>
      <c r="W142" s="38"/>
      <c r="X142" s="38"/>
      <c r="Y142" s="38"/>
      <c r="Z142" s="38"/>
      <c r="AA142" s="38"/>
      <c r="AB142" s="38"/>
      <c r="AC142" s="38"/>
    </row>
    <row r="143" spans="1:29" ht="169.5" customHeight="1">
      <c r="A143" s="52"/>
      <c r="B143" s="53"/>
      <c r="C143" s="54" t="s">
        <v>57</v>
      </c>
      <c r="D143" s="35" t="s">
        <v>462</v>
      </c>
      <c r="E143" s="55"/>
      <c r="F143" s="35" t="s">
        <v>463</v>
      </c>
      <c r="G143" s="54" t="s">
        <v>65</v>
      </c>
      <c r="H143" s="57" t="s">
        <v>66</v>
      </c>
      <c r="I143" s="57" t="s">
        <v>66</v>
      </c>
      <c r="J143" s="58" t="s">
        <v>66</v>
      </c>
      <c r="K143" s="59">
        <f t="shared" si="33"/>
        <v>1</v>
      </c>
      <c r="L143" s="67" t="s">
        <v>66</v>
      </c>
      <c r="M143" s="59" t="b">
        <f>IF(E143="Y/T",IF(L143="Ya",1,IF(L143="Tidak",0,"Error")),IF(E143="A/B/C",IF(L143="A",1,IF(L143="B",0.5,IF(L143="C",0,"Error"))),IF(E143="A/B/C/D",IF(L143="A",1,IF(L143="B",0.67,IF(L143="C",0.33,IF(L143="D",0,"Error")))),IF(E143="A/B/C/D/E",IF(L143="A",1,IF(L143="B",0.75,IF(L143="C",0.5,IF(L143="D",0.25,IF(L143="E",0,"Error")))))))))</f>
        <v>0</v>
      </c>
      <c r="N143" s="67" t="s">
        <v>66</v>
      </c>
      <c r="O143" s="59">
        <f>IF(G143="Y/T",IF(N143="Ya",1,IF(N143="Tidak",0,"Error")),IF(G143="A/B/C",IF(N143="A",1,IF(N143="B",0.5,IF(N143="C",0,"Error"))),IF(G143="A/B/C/D",IF(N143="A",1,IF(N143="B",0.67,IF(N143="C",0.33,IF(N143="D",0,"Error")))),IF(G143="A/B/C/D/E",IF(N143="A",1,IF(N143="B",0.75,IF(N143="C",0.5,IF(N143="D",0.25,IF(N143="E",0,"Error")))))))))</f>
        <v>1</v>
      </c>
      <c r="P143" s="101"/>
      <c r="Q143" s="64" t="s">
        <v>464</v>
      </c>
      <c r="R143" s="63" t="s">
        <v>465</v>
      </c>
      <c r="S143" s="37"/>
      <c r="T143" s="38"/>
      <c r="U143" s="38"/>
      <c r="V143" s="38"/>
      <c r="W143" s="38"/>
      <c r="X143" s="38"/>
      <c r="Y143" s="38"/>
      <c r="Z143" s="38"/>
      <c r="AA143" s="38"/>
      <c r="AB143" s="38"/>
      <c r="AC143" s="38"/>
    </row>
    <row r="144" spans="1:29" ht="151.5" customHeight="1">
      <c r="A144" s="52"/>
      <c r="B144" s="53"/>
      <c r="C144" s="54" t="s">
        <v>74</v>
      </c>
      <c r="D144" s="35" t="s">
        <v>466</v>
      </c>
      <c r="E144" s="55"/>
      <c r="F144" s="35" t="s">
        <v>467</v>
      </c>
      <c r="G144" s="54" t="s">
        <v>48</v>
      </c>
      <c r="H144" s="56" t="s">
        <v>22</v>
      </c>
      <c r="I144" s="57" t="s">
        <v>8</v>
      </c>
      <c r="J144" s="58" t="s">
        <v>8</v>
      </c>
      <c r="K144" s="59">
        <f t="shared" si="33"/>
        <v>1</v>
      </c>
      <c r="L144" s="67" t="s">
        <v>8</v>
      </c>
      <c r="M144" s="59" t="b">
        <f>IF(E144="Y/T",IF(L144="Ya",1,IF(L144="Tidak",0,"Error")),IF(E144="A/B/C",IF(L144="A",1,IF(L144="B",0.5,IF(L144="C",0,"Error"))),IF(E144="A/B/C/D",IF(L144="A",1,IF(L144="B",0.67,IF(L144="C",0.33,IF(L144="D",0,"Error")))),IF(E144="A/B/C/D/E",IF(L144="A",1,IF(L144="B",0.75,IF(L144="C",0.5,IF(L144="D",0.25,IF(L144="E",0,"Error")))))))))</f>
        <v>0</v>
      </c>
      <c r="N144" s="67" t="s">
        <v>8</v>
      </c>
      <c r="O144" s="59">
        <f>IF(G144="Y/T",IF(N144="Ya",1,IF(N144="Tidak",0,"Error")),IF(G144="A/B/C",IF(N144="A",1,IF(N144="B",0.5,IF(N144="C",0,"Error"))),IF(G144="A/B/C/D",IF(N144="A",1,IF(N144="B",0.67,IF(N144="C",0.33,IF(N144="D",0,"Error")))),IF(G144="A/B/C/D/E",IF(N144="A",1,IF(N144="B",0.75,IF(N144="C",0.5,IF(N144="D",0.25,IF(N144="E",0,"Error")))))))))</f>
        <v>1</v>
      </c>
      <c r="P144" s="61"/>
      <c r="Q144" s="64" t="s">
        <v>468</v>
      </c>
      <c r="R144" s="63" t="s">
        <v>469</v>
      </c>
      <c r="S144" s="37"/>
      <c r="T144" s="38"/>
      <c r="U144" s="38"/>
      <c r="V144" s="38"/>
      <c r="W144" s="38"/>
      <c r="X144" s="38"/>
      <c r="Y144" s="38"/>
      <c r="Z144" s="38"/>
      <c r="AA144" s="38"/>
      <c r="AB144" s="38"/>
      <c r="AC144" s="38"/>
    </row>
    <row r="145" spans="1:29" ht="207" customHeight="1">
      <c r="A145" s="52"/>
      <c r="B145" s="53"/>
      <c r="C145" s="54" t="s">
        <v>78</v>
      </c>
      <c r="D145" s="35" t="s">
        <v>470</v>
      </c>
      <c r="E145" s="55"/>
      <c r="F145" s="35" t="s">
        <v>471</v>
      </c>
      <c r="G145" s="54" t="s">
        <v>54</v>
      </c>
      <c r="H145" s="56" t="s">
        <v>85</v>
      </c>
      <c r="I145" s="57" t="s">
        <v>8</v>
      </c>
      <c r="J145" s="58" t="s">
        <v>8</v>
      </c>
      <c r="K145" s="59">
        <f t="shared" si="33"/>
        <v>1</v>
      </c>
      <c r="L145" s="67" t="s">
        <v>22</v>
      </c>
      <c r="M145" s="59" t="b">
        <f>IF(E145="Y/T",IF(L145="Ya",1,IF(L145="Tidak",0,"Error")),IF(E145="A/B/C",IF(L145="A",1,IF(L145="B",0.5,IF(L145="C",0,"Error"))),IF(E145="A/B/C/D",IF(L145="A",1,IF(L145="B",0.67,IF(L145="C",0.33,IF(L145="D",0,"Error")))),IF(E145="A/B/C/D/E",IF(L145="A",1,IF(L145="B",0.75,IF(L145="C",0.5,IF(L145="D",0.25,IF(L145="E",0,"Error")))))))))</f>
        <v>0</v>
      </c>
      <c r="N145" s="67" t="s">
        <v>22</v>
      </c>
      <c r="O145" s="59">
        <f>IF(G145="Y/T",IF(N145="Ya",1,IF(N145="Tidak",0,"Error")),IF(G145="A/B/C",IF(N145="A",1,IF(N145="B",0.5,IF(N145="C",0,"Error"))),IF(G145="A/B/C/D",IF(N145="A",1,IF(N145="B",0.67,IF(N145="C",0.33,IF(N145="D",0,"Error")))),IF(G145="A/B/C/D/E",IF(N145="A",1,IF(N145="B",0.75,IF(N145="C",0.5,IF(N145="D",0.25,IF(N145="E",0,"Error")))))))))</f>
        <v>0.67</v>
      </c>
      <c r="P145" s="61"/>
      <c r="Q145" s="64" t="s">
        <v>60</v>
      </c>
      <c r="R145" s="63" t="s">
        <v>472</v>
      </c>
      <c r="S145" s="37"/>
      <c r="T145" s="38"/>
      <c r="U145" s="38"/>
      <c r="V145" s="38"/>
      <c r="W145" s="38"/>
      <c r="X145" s="38"/>
      <c r="Y145" s="38"/>
      <c r="Z145" s="38"/>
      <c r="AA145" s="38"/>
      <c r="AB145" s="38"/>
      <c r="AC145" s="38"/>
    </row>
    <row r="146" spans="1:29" ht="54.75" customHeight="1">
      <c r="A146" s="46"/>
      <c r="B146" s="47">
        <v>5</v>
      </c>
      <c r="C146" s="193" t="s">
        <v>473</v>
      </c>
      <c r="D146" s="188"/>
      <c r="E146" s="48">
        <v>1.5</v>
      </c>
      <c r="F146" s="49"/>
      <c r="G146" s="50"/>
      <c r="H146" s="66"/>
      <c r="I146" s="66"/>
      <c r="J146" s="58"/>
      <c r="K146" s="44">
        <f>SUM(K147:K151)/COUNT(K147:K151)*E146</f>
        <v>1.35</v>
      </c>
      <c r="L146" s="67"/>
      <c r="M146" s="44" t="e">
        <f>SUM(M147:M151)/COUNT(M147:M151)*C146</f>
        <v>#DIV/0!</v>
      </c>
      <c r="N146" s="58"/>
      <c r="O146" s="44">
        <f>SUM(O147:O151)/COUNT(O147:O151)*E146</f>
        <v>1.2509999999999999</v>
      </c>
      <c r="P146" s="51">
        <f>+O146/E146</f>
        <v>0.83399999999999996</v>
      </c>
      <c r="Q146" s="35"/>
      <c r="R146" s="63"/>
      <c r="S146" s="37"/>
      <c r="T146" s="38"/>
      <c r="U146" s="38"/>
      <c r="V146" s="38"/>
      <c r="W146" s="38"/>
      <c r="X146" s="38"/>
      <c r="Y146" s="38"/>
      <c r="Z146" s="38"/>
      <c r="AA146" s="38"/>
      <c r="AB146" s="38"/>
      <c r="AC146" s="38"/>
    </row>
    <row r="147" spans="1:29" ht="84" customHeight="1">
      <c r="A147" s="52"/>
      <c r="B147" s="53"/>
      <c r="C147" s="54" t="s">
        <v>45</v>
      </c>
      <c r="D147" s="35" t="s">
        <v>474</v>
      </c>
      <c r="E147" s="55"/>
      <c r="F147" s="35" t="s">
        <v>475</v>
      </c>
      <c r="G147" s="54" t="s">
        <v>65</v>
      </c>
      <c r="H147" s="66" t="s">
        <v>66</v>
      </c>
      <c r="I147" s="66" t="s">
        <v>66</v>
      </c>
      <c r="J147" s="58" t="s">
        <v>66</v>
      </c>
      <c r="K147" s="59">
        <f t="shared" ref="K147:K151" si="34">IF(G147="Y/T",IF(J147="Ya",1,IF(J147="Tidak",0,"Error")),IF(G147="A/B/C",IF(J147="A",1,IF(J147="B",0.5,IF(J147="C",0,"Error"))),IF(G147="A/B/C/D",IF(J147="A",1,IF(J147="B",0.67,IF(J147="C",0.33,IF(J147="D",0,"Error")))),IF(G147="A/B/C/D/E",IF(J147="A",1,IF(J147="B",0.75,IF(J147="C",0.5,IF(J147="D",0.25,IF(J147="E",0,"Error")))))))))</f>
        <v>1</v>
      </c>
      <c r="L147" s="67" t="s">
        <v>66</v>
      </c>
      <c r="M147" s="59" t="b">
        <f>IF(E147="Y/T",IF(L147="Ya",1,IF(L147="Tidak",0,"Error")),IF(E147="A/B/C",IF(L147="A",1,IF(L147="B",0.5,IF(L147="C",0,"Error"))),IF(E147="A/B/C/D",IF(L147="A",1,IF(L147="B",0.67,IF(L147="C",0.33,IF(L147="D",0,"Error")))),IF(E147="A/B/C/D/E",IF(L147="A",1,IF(L147="B",0.75,IF(L147="C",0.5,IF(L147="D",0.25,IF(L147="E",0,"Error")))))))))</f>
        <v>0</v>
      </c>
      <c r="N147" s="67" t="s">
        <v>66</v>
      </c>
      <c r="O147" s="59">
        <f>IF(G147="Y/T",IF(N147="Ya",1,IF(N147="Tidak",0,"Error")),IF(G147="A/B/C",IF(N147="A",1,IF(N147="B",0.5,IF(N147="C",0,"Error"))),IF(G147="A/B/C/D",IF(N147="A",1,IF(N147="B",0.67,IF(N147="C",0.33,IF(N147="D",0,"Error")))),IF(G147="A/B/C/D/E",IF(N147="A",1,IF(N147="B",0.75,IF(N147="C",0.5,IF(N147="D",0.25,IF(N147="E",0,"Error")))))))))</f>
        <v>1</v>
      </c>
      <c r="P147" s="61"/>
      <c r="Q147" s="64" t="s">
        <v>476</v>
      </c>
      <c r="R147" s="63" t="s">
        <v>477</v>
      </c>
      <c r="S147" s="37"/>
      <c r="T147" s="38"/>
      <c r="U147" s="38"/>
      <c r="V147" s="38"/>
      <c r="W147" s="38"/>
      <c r="X147" s="38"/>
      <c r="Y147" s="38"/>
      <c r="Z147" s="38"/>
      <c r="AA147" s="38"/>
      <c r="AB147" s="38"/>
      <c r="AC147" s="38"/>
    </row>
    <row r="148" spans="1:29" ht="244.5" customHeight="1">
      <c r="A148" s="52"/>
      <c r="B148" s="53"/>
      <c r="C148" s="54" t="s">
        <v>51</v>
      </c>
      <c r="D148" s="35" t="s">
        <v>478</v>
      </c>
      <c r="E148" s="55"/>
      <c r="F148" s="35" t="s">
        <v>479</v>
      </c>
      <c r="G148" s="54" t="s">
        <v>54</v>
      </c>
      <c r="H148" s="56" t="s">
        <v>85</v>
      </c>
      <c r="I148" s="57" t="s">
        <v>8</v>
      </c>
      <c r="J148" s="58" t="s">
        <v>8</v>
      </c>
      <c r="K148" s="59">
        <f t="shared" si="34"/>
        <v>1</v>
      </c>
      <c r="L148" s="67" t="s">
        <v>8</v>
      </c>
      <c r="M148" s="59" t="b">
        <f>IF(E148="Y/T",IF(L148="Ya",1,IF(L148="Tidak",0,"Error")),IF(E148="A/B/C",IF(L148="A",1,IF(L148="B",0.5,IF(L148="C",0,"Error"))),IF(E148="A/B/C/D",IF(L148="A",1,IF(L148="B",0.67,IF(L148="C",0.33,IF(L148="D",0,"Error")))),IF(E148="A/B/C/D/E",IF(L148="A",1,IF(L148="B",0.75,IF(L148="C",0.5,IF(L148="D",0.25,IF(L148="E",0,"Error")))))))))</f>
        <v>0</v>
      </c>
      <c r="N148" s="67" t="s">
        <v>8</v>
      </c>
      <c r="O148" s="59">
        <f>IF(G148="Y/T",IF(N148="Ya",1,IF(N148="Tidak",0,"Error")),IF(G148="A/B/C",IF(N148="A",1,IF(N148="B",0.5,IF(N148="C",0,"Error"))),IF(G148="A/B/C/D",IF(N148="A",1,IF(N148="B",0.67,IF(N148="C",0.33,IF(N148="D",0,"Error")))),IF(G148="A/B/C/D/E",IF(N148="A",1,IF(N148="B",0.75,IF(N148="C",0.5,IF(N148="D",0.25,IF(N148="E",0,"Error")))))))))</f>
        <v>1</v>
      </c>
      <c r="P148" s="61"/>
      <c r="Q148" s="35" t="s">
        <v>480</v>
      </c>
      <c r="R148" s="63" t="s">
        <v>639</v>
      </c>
      <c r="S148" s="37"/>
      <c r="T148" s="38"/>
      <c r="U148" s="38"/>
      <c r="V148" s="38"/>
      <c r="W148" s="38"/>
      <c r="X148" s="38"/>
      <c r="Y148" s="38"/>
      <c r="Z148" s="38"/>
      <c r="AA148" s="38"/>
      <c r="AB148" s="38"/>
      <c r="AC148" s="38"/>
    </row>
    <row r="149" spans="1:29" ht="340.5" customHeight="1">
      <c r="A149" s="52"/>
      <c r="B149" s="53"/>
      <c r="C149" s="54" t="s">
        <v>57</v>
      </c>
      <c r="D149" s="35" t="s">
        <v>481</v>
      </c>
      <c r="E149" s="55"/>
      <c r="F149" s="35" t="s">
        <v>482</v>
      </c>
      <c r="G149" s="54" t="s">
        <v>65</v>
      </c>
      <c r="H149" s="66" t="s">
        <v>66</v>
      </c>
      <c r="I149" s="72" t="s">
        <v>66</v>
      </c>
      <c r="J149" s="73" t="s">
        <v>66</v>
      </c>
      <c r="K149" s="59">
        <f t="shared" si="34"/>
        <v>1</v>
      </c>
      <c r="L149" s="73" t="s">
        <v>66</v>
      </c>
      <c r="M149" s="59" t="b">
        <f>IF(E149="Y/T",IF(L149="Ya",1,IF(L149="Tidak",0,"Error")),IF(E149="A/B/C",IF(L149="A",1,IF(L149="B",0.5,IF(L149="C",0,"Error"))),IF(E149="A/B/C/D",IF(L149="A",1,IF(L149="B",0.67,IF(L149="C",0.33,IF(L149="D",0,"Error")))),IF(E149="A/B/C/D/E",IF(L149="A",1,IF(L149="B",0.75,IF(L149="C",0.5,IF(L149="D",0.25,IF(L149="E",0,"Error")))))))))</f>
        <v>0</v>
      </c>
      <c r="N149" s="60" t="s">
        <v>66</v>
      </c>
      <c r="O149" s="59">
        <f>IF(G149="Y/T",IF(N149="Ya",1,IF(N149="Tidak",0,"Error")),IF(G149="A/B/C",IF(N149="A",1,IF(N149="B",0.5,IF(N149="C",0,"Error"))),IF(G149="A/B/C/D",IF(N149="A",1,IF(N149="B",0.67,IF(N149="C",0.33,IF(N149="D",0,"Error")))),IF(G149="A/B/C/D/E",IF(N149="A",1,IF(N149="B",0.75,IF(N149="C",0.5,IF(N149="D",0.25,IF(N149="E",0,"Error")))))))))</f>
        <v>1</v>
      </c>
      <c r="P149" s="101"/>
      <c r="Q149" s="36" t="s">
        <v>483</v>
      </c>
      <c r="R149" s="63" t="s">
        <v>484</v>
      </c>
      <c r="S149" s="37"/>
      <c r="T149" s="38"/>
      <c r="U149" s="38"/>
      <c r="V149" s="38"/>
      <c r="W149" s="38"/>
      <c r="X149" s="38"/>
      <c r="Y149" s="38"/>
      <c r="Z149" s="38"/>
      <c r="AA149" s="38"/>
      <c r="AB149" s="38"/>
      <c r="AC149" s="38"/>
    </row>
    <row r="150" spans="1:29" ht="247.5" customHeight="1">
      <c r="A150" s="52"/>
      <c r="B150" s="53"/>
      <c r="C150" s="54" t="s">
        <v>74</v>
      </c>
      <c r="D150" s="35" t="s">
        <v>485</v>
      </c>
      <c r="E150" s="55"/>
      <c r="F150" s="35" t="s">
        <v>486</v>
      </c>
      <c r="G150" s="54" t="s">
        <v>48</v>
      </c>
      <c r="H150" s="56" t="s">
        <v>85</v>
      </c>
      <c r="I150" s="57" t="s">
        <v>22</v>
      </c>
      <c r="J150" s="58" t="s">
        <v>22</v>
      </c>
      <c r="K150" s="59">
        <f t="shared" si="34"/>
        <v>0.5</v>
      </c>
      <c r="L150" s="67" t="s">
        <v>22</v>
      </c>
      <c r="M150" s="59" t="b">
        <f>IF(E150="Y/T",IF(L150="Ya",1,IF(L150="Tidak",0,"Error")),IF(E150="A/B/C",IF(L150="A",1,IF(L150="B",0.5,IF(L150="C",0,"Error"))),IF(E150="A/B/C/D",IF(L150="A",1,IF(L150="B",0.67,IF(L150="C",0.33,IF(L150="D",0,"Error")))),IF(E150="A/B/C/D/E",IF(L150="A",1,IF(L150="B",0.75,IF(L150="C",0.5,IF(L150="D",0.25,IF(L150="E",0,"Error")))))))))</f>
        <v>0</v>
      </c>
      <c r="N150" s="67" t="s">
        <v>22</v>
      </c>
      <c r="O150" s="59">
        <f>IF(G150="Y/T",IF(N150="Ya",1,IF(N150="Tidak",0,"Error")),IF(G150="A/B/C",IF(N150="A",1,IF(N150="B",0.5,IF(N150="C",0,"Error"))),IF(G150="A/B/C/D",IF(N150="A",1,IF(N150="B",0.67,IF(N150="C",0.33,IF(N150="D",0,"Error")))),IF(G150="A/B/C/D/E",IF(N150="A",1,IF(N150="B",0.75,IF(N150="C",0.5,IF(N150="D",0.25,IF(N150="E",0,"Error")))))))))</f>
        <v>0.5</v>
      </c>
      <c r="P150" s="61"/>
      <c r="Q150" s="36" t="s">
        <v>71</v>
      </c>
      <c r="R150" s="63" t="s">
        <v>487</v>
      </c>
      <c r="S150" s="37"/>
      <c r="T150" s="38"/>
      <c r="U150" s="38"/>
      <c r="V150" s="38"/>
      <c r="W150" s="38"/>
      <c r="X150" s="38"/>
      <c r="Y150" s="38"/>
      <c r="Z150" s="38"/>
      <c r="AA150" s="38"/>
      <c r="AB150" s="38"/>
      <c r="AC150" s="38"/>
    </row>
    <row r="151" spans="1:29" ht="283.5" customHeight="1">
      <c r="A151" s="52"/>
      <c r="B151" s="53"/>
      <c r="C151" s="54" t="s">
        <v>78</v>
      </c>
      <c r="D151" s="35" t="s">
        <v>488</v>
      </c>
      <c r="E151" s="55"/>
      <c r="F151" s="35" t="s">
        <v>489</v>
      </c>
      <c r="G151" s="54" t="s">
        <v>54</v>
      </c>
      <c r="H151" s="56" t="s">
        <v>85</v>
      </c>
      <c r="I151" s="57" t="s">
        <v>22</v>
      </c>
      <c r="J151" s="58" t="s">
        <v>8</v>
      </c>
      <c r="K151" s="59">
        <f t="shared" si="34"/>
        <v>1</v>
      </c>
      <c r="L151" s="67" t="s">
        <v>22</v>
      </c>
      <c r="M151" s="59" t="b">
        <f>IF(E151="Y/T",IF(L151="Ya",1,IF(L151="Tidak",0,"Error")),IF(E151="A/B/C",IF(L151="A",1,IF(L151="B",0.5,IF(L151="C",0,"Error"))),IF(E151="A/B/C/D",IF(L151="A",1,IF(L151="B",0.67,IF(L151="C",0.33,IF(L151="D",0,"Error")))),IF(E151="A/B/C/D/E",IF(L151="A",1,IF(L151="B",0.75,IF(L151="C",0.5,IF(L151="D",0.25,IF(L151="E",0,"Error")))))))))</f>
        <v>0</v>
      </c>
      <c r="N151" s="67" t="s">
        <v>22</v>
      </c>
      <c r="O151" s="59">
        <f>IF(G151="Y/T",IF(N151="Ya",1,IF(N151="Tidak",0,"Error")),IF(G151="A/B/C",IF(N151="A",1,IF(N151="B",0.5,IF(N151="C",0,"Error"))),IF(G151="A/B/C/D",IF(N151="A",1,IF(N151="B",0.67,IF(N151="C",0.33,IF(N151="D",0,"Error")))),IF(G151="A/B/C/D/E",IF(N151="A",1,IF(N151="B",0.75,IF(N151="C",0.5,IF(N151="D",0.25,IF(N151="E",0,"Error")))))))))</f>
        <v>0.67</v>
      </c>
      <c r="P151" s="61"/>
      <c r="Q151" s="106"/>
      <c r="R151" s="63" t="s">
        <v>490</v>
      </c>
      <c r="S151" s="37"/>
      <c r="T151" s="38"/>
      <c r="U151" s="38"/>
      <c r="V151" s="38"/>
      <c r="W151" s="38"/>
      <c r="X151" s="38"/>
      <c r="Y151" s="38"/>
      <c r="Z151" s="38"/>
      <c r="AA151" s="38"/>
      <c r="AB151" s="38"/>
      <c r="AC151" s="38"/>
    </row>
    <row r="152" spans="1:29" ht="31.5" customHeight="1">
      <c r="A152" s="46"/>
      <c r="B152" s="47">
        <v>6</v>
      </c>
      <c r="C152" s="193" t="s">
        <v>491</v>
      </c>
      <c r="D152" s="188"/>
      <c r="E152" s="48">
        <v>2.5</v>
      </c>
      <c r="F152" s="49"/>
      <c r="G152" s="50"/>
      <c r="H152" s="66"/>
      <c r="I152" s="66"/>
      <c r="J152" s="58"/>
      <c r="K152" s="44">
        <f>SUM(K153:K157)/COUNT(K153:K157)*E152</f>
        <v>2</v>
      </c>
      <c r="L152" s="67"/>
      <c r="M152" s="44" t="e">
        <f>SUM(M153:M157)/COUNT(M153:M157)*C152</f>
        <v>#DIV/0!</v>
      </c>
      <c r="N152" s="58"/>
      <c r="O152" s="44">
        <f>SUM(O153:O157)/COUNT(O153:O157)*E152</f>
        <v>2</v>
      </c>
      <c r="P152" s="51">
        <f>+O152/E152</f>
        <v>0.8</v>
      </c>
      <c r="Q152" s="35"/>
      <c r="R152" s="63"/>
      <c r="S152" s="37"/>
      <c r="T152" s="38"/>
      <c r="U152" s="38"/>
      <c r="V152" s="38"/>
      <c r="W152" s="38"/>
      <c r="X152" s="38"/>
      <c r="Y152" s="38"/>
      <c r="Z152" s="38"/>
      <c r="AA152" s="38"/>
      <c r="AB152" s="38"/>
      <c r="AC152" s="38"/>
    </row>
    <row r="153" spans="1:29" ht="146.25" customHeight="1">
      <c r="A153" s="52"/>
      <c r="B153" s="53"/>
      <c r="C153" s="54" t="s">
        <v>45</v>
      </c>
      <c r="D153" s="35" t="s">
        <v>492</v>
      </c>
      <c r="E153" s="55"/>
      <c r="F153" s="35" t="s">
        <v>493</v>
      </c>
      <c r="G153" s="54" t="s">
        <v>65</v>
      </c>
      <c r="H153" s="66" t="s">
        <v>66</v>
      </c>
      <c r="I153" s="66" t="s">
        <v>66</v>
      </c>
      <c r="J153" s="58" t="s">
        <v>66</v>
      </c>
      <c r="K153" s="59">
        <f t="shared" ref="K153:K157" si="35">IF(G153="Y/T",IF(J153="Ya",1,IF(J153="Tidak",0,"Error")),IF(G153="A/B/C",IF(J153="A",1,IF(J153="B",0.5,IF(J153="C",0,"Error"))),IF(G153="A/B/C/D",IF(J153="A",1,IF(J153="B",0.67,IF(J153="C",0.33,IF(J153="D",0,"Error")))),IF(G153="A/B/C/D/E",IF(J153="A",1,IF(J153="B",0.75,IF(J153="C",0.5,IF(J153="D",0.25,IF(J153="E",0,"Error")))))))))</f>
        <v>1</v>
      </c>
      <c r="L153" s="67" t="s">
        <v>66</v>
      </c>
      <c r="M153" s="59" t="b">
        <f>IF(E153="Y/T",IF(L153="Ya",1,IF(L153="Tidak",0,"Error")),IF(E153="A/B/C",IF(L153="A",1,IF(L153="B",0.5,IF(L153="C",0,"Error"))),IF(E153="A/B/C/D",IF(L153="A",1,IF(L153="B",0.67,IF(L153="C",0.33,IF(L153="D",0,"Error")))),IF(E153="A/B/C/D/E",IF(L153="A",1,IF(L153="B",0.75,IF(L153="C",0.5,IF(L153="D",0.25,IF(L153="E",0,"Error")))))))))</f>
        <v>0</v>
      </c>
      <c r="N153" s="67" t="s">
        <v>66</v>
      </c>
      <c r="O153" s="59">
        <f>IF(G153="Y/T",IF(N153="Ya",1,IF(N153="Tidak",0,"Error")),IF(G153="A/B/C",IF(N153="A",1,IF(N153="B",0.5,IF(N153="C",0,"Error"))),IF(G153="A/B/C/D",IF(N153="A",1,IF(N153="B",0.67,IF(N153="C",0.33,IF(N153="D",0,"Error")))),IF(G153="A/B/C/D/E",IF(N153="A",1,IF(N153="B",0.75,IF(N153="C",0.5,IF(N153="D",0.25,IF(N153="E",0,"Error")))))))))</f>
        <v>1</v>
      </c>
      <c r="P153" s="61"/>
      <c r="Q153" s="35" t="s">
        <v>494</v>
      </c>
      <c r="R153" s="63" t="s">
        <v>495</v>
      </c>
      <c r="S153" s="37"/>
      <c r="T153" s="38"/>
      <c r="U153" s="38"/>
      <c r="V153" s="38"/>
      <c r="W153" s="38"/>
      <c r="X153" s="38"/>
      <c r="Y153" s="38"/>
      <c r="Z153" s="38"/>
      <c r="AA153" s="38"/>
      <c r="AB153" s="38"/>
      <c r="AC153" s="38"/>
    </row>
    <row r="154" spans="1:29" ht="84.75" customHeight="1">
      <c r="A154" s="52"/>
      <c r="B154" s="53"/>
      <c r="C154" s="54" t="s">
        <v>51</v>
      </c>
      <c r="D154" s="35" t="s">
        <v>496</v>
      </c>
      <c r="E154" s="55"/>
      <c r="F154" s="35" t="s">
        <v>497</v>
      </c>
      <c r="G154" s="54" t="s">
        <v>65</v>
      </c>
      <c r="H154" s="57" t="s">
        <v>66</v>
      </c>
      <c r="I154" s="57" t="s">
        <v>66</v>
      </c>
      <c r="J154" s="58" t="s">
        <v>66</v>
      </c>
      <c r="K154" s="59">
        <f t="shared" si="35"/>
        <v>1</v>
      </c>
      <c r="L154" s="67" t="s">
        <v>66</v>
      </c>
      <c r="M154" s="59" t="b">
        <f>IF(E154="Y/T",IF(L154="Ya",1,IF(L154="Tidak",0,"Error")),IF(E154="A/B/C",IF(L154="A",1,IF(L154="B",0.5,IF(L154="C",0,"Error"))),IF(E154="A/B/C/D",IF(L154="A",1,IF(L154="B",0.67,IF(L154="C",0.33,IF(L154="D",0,"Error")))),IF(E154="A/B/C/D/E",IF(L154="A",1,IF(L154="B",0.75,IF(L154="C",0.5,IF(L154="D",0.25,IF(L154="E",0,"Error")))))))))</f>
        <v>0</v>
      </c>
      <c r="N154" s="67" t="s">
        <v>66</v>
      </c>
      <c r="O154" s="59">
        <f>IF(G154="Y/T",IF(N154="Ya",1,IF(N154="Tidak",0,"Error")),IF(G154="A/B/C",IF(N154="A",1,IF(N154="B",0.5,IF(N154="C",0,"Error"))),IF(G154="A/B/C/D",IF(N154="A",1,IF(N154="B",0.67,IF(N154="C",0.33,IF(N154="D",0,"Error")))),IF(G154="A/B/C/D/E",IF(N154="A",1,IF(N154="B",0.75,IF(N154="C",0.5,IF(N154="D",0.25,IF(N154="E",0,"Error")))))))))</f>
        <v>1</v>
      </c>
      <c r="P154" s="61"/>
      <c r="Q154" s="64" t="s">
        <v>498</v>
      </c>
      <c r="R154" s="63" t="s">
        <v>499</v>
      </c>
      <c r="S154" s="37"/>
      <c r="T154" s="38"/>
      <c r="U154" s="38"/>
      <c r="V154" s="38"/>
      <c r="W154" s="38"/>
      <c r="X154" s="38"/>
      <c r="Y154" s="38"/>
      <c r="Z154" s="38"/>
      <c r="AA154" s="38"/>
      <c r="AB154" s="38"/>
      <c r="AC154" s="38"/>
    </row>
    <row r="155" spans="1:29" ht="294.75" customHeight="1">
      <c r="A155" s="52"/>
      <c r="B155" s="53"/>
      <c r="C155" s="54" t="s">
        <v>57</v>
      </c>
      <c r="D155" s="35" t="s">
        <v>500</v>
      </c>
      <c r="E155" s="55"/>
      <c r="F155" s="35" t="s">
        <v>501</v>
      </c>
      <c r="G155" s="54" t="s">
        <v>48</v>
      </c>
      <c r="H155" s="56" t="s">
        <v>22</v>
      </c>
      <c r="I155" s="107" t="s">
        <v>8</v>
      </c>
      <c r="J155" s="108" t="s">
        <v>8</v>
      </c>
      <c r="K155" s="59">
        <f t="shared" si="35"/>
        <v>1</v>
      </c>
      <c r="L155" s="73" t="s">
        <v>8</v>
      </c>
      <c r="M155" s="59" t="b">
        <f>IF(E155="Y/T",IF(L155="Ya",1,IF(L155="Tidak",0,"Error")),IF(E155="A/B/C",IF(L155="A",1,IF(L155="B",0.5,IF(L155="C",0,"Error"))),IF(E155="A/B/C/D",IF(L155="A",1,IF(L155="B",0.67,IF(L155="C",0.33,IF(L155="D",0,"Error")))),IF(E155="A/B/C/D/E",IF(L155="A",1,IF(L155="B",0.75,IF(L155="C",0.5,IF(L155="D",0.25,IF(L155="E",0,"Error")))))))))</f>
        <v>0</v>
      </c>
      <c r="N155" s="60" t="s">
        <v>8</v>
      </c>
      <c r="O155" s="59">
        <f>IF(G155="Y/T",IF(N155="Ya",1,IF(N155="Tidak",0,"Error")),IF(G155="A/B/C",IF(N155="A",1,IF(N155="B",0.5,IF(N155="C",0,"Error"))),IF(G155="A/B/C/D",IF(N155="A",1,IF(N155="B",0.67,IF(N155="C",0.33,IF(N155="D",0,"Error")))),IF(G155="A/B/C/D/E",IF(N155="A",1,IF(N155="B",0.75,IF(N155="C",0.5,IF(N155="D",0.25,IF(N155="E",0,"Error")))))))))</f>
        <v>1</v>
      </c>
      <c r="P155" s="101"/>
      <c r="Q155" s="64" t="s">
        <v>502</v>
      </c>
      <c r="R155" s="63" t="s">
        <v>503</v>
      </c>
      <c r="S155" s="37"/>
      <c r="T155" s="38"/>
      <c r="U155" s="38"/>
      <c r="V155" s="38"/>
      <c r="W155" s="38"/>
      <c r="X155" s="38"/>
      <c r="Y155" s="38"/>
      <c r="Z155" s="38"/>
      <c r="AA155" s="38"/>
      <c r="AB155" s="38"/>
      <c r="AC155" s="38"/>
    </row>
    <row r="156" spans="1:29" ht="408.75" customHeight="1">
      <c r="A156" s="52"/>
      <c r="B156" s="109"/>
      <c r="C156" s="54" t="s">
        <v>74</v>
      </c>
      <c r="D156" s="35" t="s">
        <v>504</v>
      </c>
      <c r="E156" s="55"/>
      <c r="F156" s="35" t="s">
        <v>505</v>
      </c>
      <c r="G156" s="54" t="s">
        <v>48</v>
      </c>
      <c r="H156" s="56" t="s">
        <v>85</v>
      </c>
      <c r="I156" s="107" t="s">
        <v>8</v>
      </c>
      <c r="J156" s="108" t="s">
        <v>8</v>
      </c>
      <c r="K156" s="59">
        <f t="shared" si="35"/>
        <v>1</v>
      </c>
      <c r="L156" s="73" t="s">
        <v>8</v>
      </c>
      <c r="M156" s="59" t="b">
        <f>IF(E156="Y/T",IF(L156="Ya",1,IF(L156="Tidak",0,"Error")),IF(E156="A/B/C",IF(L156="A",1,IF(L156="B",0.5,IF(L156="C",0,"Error"))),IF(E156="A/B/C/D",IF(L156="A",1,IF(L156="B",0.67,IF(L156="C",0.33,IF(L156="D",0,"Error")))),IF(E156="A/B/C/D/E",IF(L156="A",1,IF(L156="B",0.75,IF(L156="C",0.5,IF(L156="D",0.25,IF(L156="E",0,"Error")))))))))</f>
        <v>0</v>
      </c>
      <c r="N156" s="60" t="s">
        <v>8</v>
      </c>
      <c r="O156" s="59">
        <f>IF(G156="Y/T",IF(N156="Ya",1,IF(N156="Tidak",0,"Error")),IF(G156="A/B/C",IF(N156="A",1,IF(N156="B",0.5,IF(N156="C",0,"Error"))),IF(G156="A/B/C/D",IF(N156="A",1,IF(N156="B",0.67,IF(N156="C",0.33,IF(N156="D",0,"Error")))),IF(G156="A/B/C/D/E",IF(N156="A",1,IF(N156="B",0.75,IF(N156="C",0.5,IF(N156="D",0.25,IF(N156="E",0,"Error")))))))))</f>
        <v>1</v>
      </c>
      <c r="P156" s="61"/>
      <c r="Q156" s="64" t="s">
        <v>506</v>
      </c>
      <c r="R156" s="63" t="s">
        <v>507</v>
      </c>
      <c r="S156" s="37"/>
      <c r="T156" s="38"/>
      <c r="U156" s="38"/>
      <c r="V156" s="38"/>
      <c r="W156" s="38"/>
      <c r="X156" s="38"/>
      <c r="Y156" s="38"/>
      <c r="Z156" s="38"/>
      <c r="AA156" s="38"/>
      <c r="AB156" s="38"/>
      <c r="AC156" s="38"/>
    </row>
    <row r="157" spans="1:29" ht="64.5" customHeight="1">
      <c r="A157" s="52"/>
      <c r="B157" s="53"/>
      <c r="C157" s="54" t="s">
        <v>78</v>
      </c>
      <c r="D157" s="35" t="s">
        <v>508</v>
      </c>
      <c r="E157" s="55"/>
      <c r="F157" s="35" t="s">
        <v>509</v>
      </c>
      <c r="G157" s="54" t="s">
        <v>48</v>
      </c>
      <c r="H157" s="57" t="s">
        <v>85</v>
      </c>
      <c r="I157" s="57" t="s">
        <v>85</v>
      </c>
      <c r="J157" s="58" t="s">
        <v>85</v>
      </c>
      <c r="K157" s="59">
        <f t="shared" si="35"/>
        <v>0</v>
      </c>
      <c r="L157" s="67" t="s">
        <v>85</v>
      </c>
      <c r="M157" s="59" t="b">
        <f>IF(E157="Y/T",IF(L157="Ya",1,IF(L157="Tidak",0,"Error")),IF(E157="A/B/C",IF(L157="A",1,IF(L157="B",0.5,IF(L157="C",0,"Error"))),IF(E157="A/B/C/D",IF(L157="A",1,IF(L157="B",0.67,IF(L157="C",0.33,IF(L157="D",0,"Error")))),IF(E157="A/B/C/D/E",IF(L157="A",1,IF(L157="B",0.75,IF(L157="C",0.5,IF(L157="D",0.25,IF(L157="E",0,"Error")))))))))</f>
        <v>0</v>
      </c>
      <c r="N157" s="67" t="s">
        <v>85</v>
      </c>
      <c r="O157" s="59">
        <f>IF(G157="Y/T",IF(N157="Ya",1,IF(N157="Tidak",0,"Error")),IF(G157="A/B/C",IF(N157="A",1,IF(N157="B",0.5,IF(N157="C",0,"Error"))),IF(G157="A/B/C/D",IF(N157="A",1,IF(N157="B",0.67,IF(N157="C",0.33,IF(N157="D",0,"Error")))),IF(G157="A/B/C/D/E",IF(N157="A",1,IF(N157="B",0.75,IF(N157="C",0.5,IF(N157="D",0.25,IF(N157="E",0,"Error")))))))))</f>
        <v>0</v>
      </c>
      <c r="P157" s="61"/>
      <c r="Q157" s="79" t="s">
        <v>510</v>
      </c>
      <c r="R157" s="63"/>
      <c r="S157" s="37"/>
      <c r="T157" s="38"/>
      <c r="U157" s="38"/>
      <c r="V157" s="38"/>
      <c r="W157" s="38"/>
      <c r="X157" s="38"/>
      <c r="Y157" s="38"/>
      <c r="Z157" s="38"/>
      <c r="AA157" s="38"/>
      <c r="AB157" s="38"/>
      <c r="AC157" s="38"/>
    </row>
    <row r="158" spans="1:29" ht="51" customHeight="1">
      <c r="A158" s="46"/>
      <c r="B158" s="47">
        <v>7</v>
      </c>
      <c r="C158" s="193" t="s">
        <v>511</v>
      </c>
      <c r="D158" s="188"/>
      <c r="E158" s="48">
        <v>1.5</v>
      </c>
      <c r="F158" s="49"/>
      <c r="G158" s="50"/>
      <c r="H158" s="57"/>
      <c r="I158" s="57"/>
      <c r="J158" s="58"/>
      <c r="K158" s="44">
        <f>SUM(K159:K162)/COUNT(K159:K162)*E158</f>
        <v>1.37625</v>
      </c>
      <c r="L158" s="67"/>
      <c r="M158" s="44" t="e">
        <f>SUM(M159:M162)/COUNT(M159:M162)*C158</f>
        <v>#DIV/0!</v>
      </c>
      <c r="N158" s="58"/>
      <c r="O158" s="44">
        <f>SUM(O159:O162)/COUNT(O159:O162)*E158</f>
        <v>1.37625</v>
      </c>
      <c r="P158" s="51">
        <f>+O158/E158</f>
        <v>0.91749999999999998</v>
      </c>
      <c r="Q158" s="35"/>
      <c r="R158" s="63"/>
      <c r="S158" s="37"/>
      <c r="T158" s="38"/>
      <c r="U158" s="38"/>
      <c r="V158" s="38"/>
      <c r="W158" s="38"/>
      <c r="X158" s="38"/>
      <c r="Y158" s="38"/>
      <c r="Z158" s="38"/>
      <c r="AA158" s="38"/>
      <c r="AB158" s="38"/>
      <c r="AC158" s="38"/>
    </row>
    <row r="159" spans="1:29" ht="216.75" customHeight="1">
      <c r="A159" s="52"/>
      <c r="B159" s="53"/>
      <c r="C159" s="54" t="s">
        <v>45</v>
      </c>
      <c r="D159" s="35" t="s">
        <v>512</v>
      </c>
      <c r="E159" s="55"/>
      <c r="F159" s="35" t="s">
        <v>513</v>
      </c>
      <c r="G159" s="54" t="s">
        <v>54</v>
      </c>
      <c r="H159" s="56" t="s">
        <v>22</v>
      </c>
      <c r="I159" s="57" t="s">
        <v>22</v>
      </c>
      <c r="J159" s="58" t="s">
        <v>22</v>
      </c>
      <c r="K159" s="59">
        <f t="shared" ref="K159:K162" si="36">IF(G159="Y/T",IF(J159="Ya",1,IF(J159="Tidak",0,"Error")),IF(G159="A/B/C",IF(J159="A",1,IF(J159="B",0.5,IF(J159="C",0,"Error"))),IF(G159="A/B/C/D",IF(J159="A",1,IF(J159="B",0.67,IF(J159="C",0.33,IF(J159="D",0,"Error")))),IF(G159="A/B/C/D/E",IF(J159="A",1,IF(J159="B",0.75,IF(J159="C",0.5,IF(J159="D",0.25,IF(J159="E",0,"Error")))))))))</f>
        <v>0.67</v>
      </c>
      <c r="L159" s="67" t="s">
        <v>22</v>
      </c>
      <c r="M159" s="59" t="b">
        <f>IF(E159="Y/T",IF(L159="Ya",1,IF(L159="Tidak",0,"Error")),IF(E159="A/B/C",IF(L159="A",1,IF(L159="B",0.5,IF(L159="C",0,"Error"))),IF(E159="A/B/C/D",IF(L159="A",1,IF(L159="B",0.67,IF(L159="C",0.33,IF(L159="D",0,"Error")))),IF(E159="A/B/C/D/E",IF(L159="A",1,IF(L159="B",0.75,IF(L159="C",0.5,IF(L159="D",0.25,IF(L159="E",0,"Error")))))))))</f>
        <v>0</v>
      </c>
      <c r="N159" s="67" t="s">
        <v>22</v>
      </c>
      <c r="O159" s="59">
        <f>IF(G159="Y/T",IF(N159="Ya",1,IF(N159="Tidak",0,"Error")),IF(G159="A/B/C",IF(N159="A",1,IF(N159="B",0.5,IF(N159="C",0,"Error"))),IF(G159="A/B/C/D",IF(N159="A",1,IF(N159="B",0.67,IF(N159="C",0.33,IF(N159="D",0,"Error")))),IF(G159="A/B/C/D/E",IF(N159="A",1,IF(N159="B",0.75,IF(N159="C",0.5,IF(N159="D",0.25,IF(N159="E",0,"Error")))))))))</f>
        <v>0.67</v>
      </c>
      <c r="P159" s="61"/>
      <c r="Q159" s="64" t="s">
        <v>514</v>
      </c>
      <c r="R159" s="63" t="s">
        <v>515</v>
      </c>
      <c r="S159" s="37"/>
      <c r="T159" s="38"/>
      <c r="U159" s="38"/>
      <c r="V159" s="38"/>
      <c r="W159" s="38"/>
      <c r="X159" s="38"/>
      <c r="Y159" s="38"/>
      <c r="Z159" s="38"/>
      <c r="AA159" s="38"/>
      <c r="AB159" s="38"/>
      <c r="AC159" s="38"/>
    </row>
    <row r="160" spans="1:29" ht="333.75" customHeight="1">
      <c r="A160" s="92"/>
      <c r="B160" s="93"/>
      <c r="C160" s="94" t="s">
        <v>51</v>
      </c>
      <c r="D160" s="64" t="s">
        <v>516</v>
      </c>
      <c r="E160" s="86"/>
      <c r="F160" s="64" t="s">
        <v>517</v>
      </c>
      <c r="G160" s="94" t="s">
        <v>54</v>
      </c>
      <c r="H160" s="56" t="s">
        <v>22</v>
      </c>
      <c r="I160" s="57" t="s">
        <v>8</v>
      </c>
      <c r="J160" s="58" t="s">
        <v>8</v>
      </c>
      <c r="K160" s="59">
        <f t="shared" si="36"/>
        <v>1</v>
      </c>
      <c r="L160" s="67" t="s">
        <v>8</v>
      </c>
      <c r="M160" s="59" t="b">
        <f>IF(E160="Y/T",IF(L160="Ya",1,IF(L160="Tidak",0,"Error")),IF(E160="A/B/C",IF(L160="A",1,IF(L160="B",0.5,IF(L160="C",0,"Error"))),IF(E160="A/B/C/D",IF(L160="A",1,IF(L160="B",0.67,IF(L160="C",0.33,IF(L160="D",0,"Error")))),IF(E160="A/B/C/D/E",IF(L160="A",1,IF(L160="B",0.75,IF(L160="C",0.5,IF(L160="D",0.25,IF(L160="E",0,"Error")))))))))</f>
        <v>0</v>
      </c>
      <c r="N160" s="67" t="s">
        <v>8</v>
      </c>
      <c r="O160" s="59">
        <f>IF(G160="Y/T",IF(N160="Ya",1,IF(N160="Tidak",0,"Error")),IF(G160="A/B/C",IF(N160="A",1,IF(N160="B",0.5,IF(N160="C",0,"Error"))),IF(G160="A/B/C/D",IF(N160="A",1,IF(N160="B",0.67,IF(N160="C",0.33,IF(N160="D",0,"Error")))),IF(G160="A/B/C/D/E",IF(N160="A",1,IF(N160="B",0.75,IF(N160="C",0.5,IF(N160="D",0.25,IF(N160="E",0,"Error")))))))))</f>
        <v>1</v>
      </c>
      <c r="P160" s="95"/>
      <c r="Q160" s="64" t="s">
        <v>518</v>
      </c>
      <c r="R160" s="63" t="s">
        <v>519</v>
      </c>
      <c r="S160" s="96"/>
      <c r="T160" s="97"/>
      <c r="U160" s="97"/>
      <c r="V160" s="97"/>
      <c r="W160" s="97"/>
      <c r="X160" s="97"/>
      <c r="Y160" s="97"/>
      <c r="Z160" s="97"/>
      <c r="AA160" s="97"/>
      <c r="AB160" s="97"/>
      <c r="AC160" s="97"/>
    </row>
    <row r="161" spans="1:29" ht="174" customHeight="1">
      <c r="A161" s="92"/>
      <c r="B161" s="93"/>
      <c r="C161" s="94" t="s">
        <v>57</v>
      </c>
      <c r="D161" s="64" t="s">
        <v>520</v>
      </c>
      <c r="E161" s="86"/>
      <c r="F161" s="64" t="s">
        <v>521</v>
      </c>
      <c r="G161" s="94" t="s">
        <v>54</v>
      </c>
      <c r="H161" s="56" t="s">
        <v>22</v>
      </c>
      <c r="I161" s="66" t="s">
        <v>22</v>
      </c>
      <c r="J161" s="58" t="s">
        <v>8</v>
      </c>
      <c r="K161" s="59">
        <f t="shared" si="36"/>
        <v>1</v>
      </c>
      <c r="L161" s="67" t="s">
        <v>8</v>
      </c>
      <c r="M161" s="59" t="b">
        <f>IF(E161="Y/T",IF(L161="Ya",1,IF(L161="Tidak",0,"Error")),IF(E161="A/B/C",IF(L161="A",1,IF(L161="B",0.5,IF(L161="C",0,"Error"))),IF(E161="A/B/C/D",IF(L161="A",1,IF(L161="B",0.67,IF(L161="C",0.33,IF(L161="D",0,"Error")))),IF(E161="A/B/C/D/E",IF(L161="A",1,IF(L161="B",0.75,IF(L161="C",0.5,IF(L161="D",0.25,IF(L161="E",0,"Error")))))))))</f>
        <v>0</v>
      </c>
      <c r="N161" s="67" t="s">
        <v>8</v>
      </c>
      <c r="O161" s="59">
        <f>IF(G161="Y/T",IF(N161="Ya",1,IF(N161="Tidak",0,"Error")),IF(G161="A/B/C",IF(N161="A",1,IF(N161="B",0.5,IF(N161="C",0,"Error"))),IF(G161="A/B/C/D",IF(N161="A",1,IF(N161="B",0.67,IF(N161="C",0.33,IF(N161="D",0,"Error")))),IF(G161="A/B/C/D/E",IF(N161="A",1,IF(N161="B",0.75,IF(N161="C",0.5,IF(N161="D",0.25,IF(N161="E",0,"Error")))))))))</f>
        <v>1</v>
      </c>
      <c r="P161" s="110"/>
      <c r="Q161" s="64" t="s">
        <v>522</v>
      </c>
      <c r="R161" s="63" t="s">
        <v>523</v>
      </c>
      <c r="S161" s="96"/>
      <c r="T161" s="97"/>
      <c r="U161" s="97"/>
      <c r="V161" s="97"/>
      <c r="W161" s="97"/>
      <c r="X161" s="97"/>
      <c r="Y161" s="97"/>
      <c r="Z161" s="97"/>
      <c r="AA161" s="97"/>
      <c r="AB161" s="97"/>
      <c r="AC161" s="97"/>
    </row>
    <row r="162" spans="1:29" ht="165.75" customHeight="1">
      <c r="A162" s="52"/>
      <c r="B162" s="53"/>
      <c r="C162" s="54" t="s">
        <v>74</v>
      </c>
      <c r="D162" s="35" t="s">
        <v>524</v>
      </c>
      <c r="E162" s="55"/>
      <c r="F162" s="35" t="s">
        <v>525</v>
      </c>
      <c r="G162" s="54" t="s">
        <v>54</v>
      </c>
      <c r="H162" s="56" t="s">
        <v>85</v>
      </c>
      <c r="I162" s="57" t="s">
        <v>8</v>
      </c>
      <c r="J162" s="58" t="s">
        <v>8</v>
      </c>
      <c r="K162" s="59">
        <f t="shared" si="36"/>
        <v>1</v>
      </c>
      <c r="L162" s="67" t="s">
        <v>8</v>
      </c>
      <c r="M162" s="59" t="b">
        <f>IF(E162="Y/T",IF(L162="Ya",1,IF(L162="Tidak",0,"Error")),IF(E162="A/B/C",IF(L162="A",1,IF(L162="B",0.5,IF(L162="C",0,"Error"))),IF(E162="A/B/C/D",IF(L162="A",1,IF(L162="B",0.67,IF(L162="C",0.33,IF(L162="D",0,"Error")))),IF(E162="A/B/C/D/E",IF(L162="A",1,IF(L162="B",0.75,IF(L162="C",0.5,IF(L162="D",0.25,IF(L162="E",0,"Error")))))))))</f>
        <v>0</v>
      </c>
      <c r="N162" s="67" t="s">
        <v>8</v>
      </c>
      <c r="O162" s="59">
        <f>IF(G162="Y/T",IF(N162="Ya",1,IF(N162="Tidak",0,"Error")),IF(G162="A/B/C",IF(N162="A",1,IF(N162="B",0.5,IF(N162="C",0,"Error"))),IF(G162="A/B/C/D",IF(N162="A",1,IF(N162="B",0.67,IF(N162="C",0.33,IF(N162="D",0,"Error")))),IF(G162="A/B/C/D/E",IF(N162="A",1,IF(N162="B",0.75,IF(N162="C",0.5,IF(N162="D",0.25,IF(N162="E",0,"Error")))))))))</f>
        <v>1</v>
      </c>
      <c r="P162" s="61"/>
      <c r="Q162" s="64" t="s">
        <v>526</v>
      </c>
      <c r="R162" s="63" t="s">
        <v>527</v>
      </c>
      <c r="S162" s="37"/>
      <c r="T162" s="38"/>
      <c r="U162" s="38"/>
      <c r="V162" s="38"/>
      <c r="W162" s="38"/>
      <c r="X162" s="38"/>
      <c r="Y162" s="38"/>
      <c r="Z162" s="38"/>
      <c r="AA162" s="38"/>
      <c r="AB162" s="38"/>
      <c r="AC162" s="38"/>
    </row>
    <row r="163" spans="1:29" ht="32.25" customHeight="1">
      <c r="A163" s="39" t="s">
        <v>528</v>
      </c>
      <c r="B163" s="195" t="s">
        <v>529</v>
      </c>
      <c r="C163" s="187"/>
      <c r="D163" s="188"/>
      <c r="E163" s="40">
        <v>6</v>
      </c>
      <c r="F163" s="41"/>
      <c r="G163" s="42"/>
      <c r="H163" s="66"/>
      <c r="I163" s="66"/>
      <c r="J163" s="58"/>
      <c r="K163" s="44">
        <f>SUM(K164,K170,K176,K182,K186)</f>
        <v>4.6933333333333334</v>
      </c>
      <c r="L163" s="67"/>
      <c r="M163" s="44" t="e">
        <f>SUM(M164,M170,M176,M182,M186)</f>
        <v>#DIV/0!</v>
      </c>
      <c r="N163" s="58"/>
      <c r="O163" s="44">
        <f>SUM(O164,O170,O176,O182,O186)</f>
        <v>4.8033333333333328</v>
      </c>
      <c r="P163" s="45">
        <f>+O163/E163</f>
        <v>0.80055555555555546</v>
      </c>
      <c r="Q163" s="35"/>
      <c r="R163" s="63"/>
      <c r="S163" s="37"/>
      <c r="T163" s="38"/>
      <c r="U163" s="38"/>
      <c r="V163" s="38"/>
      <c r="W163" s="38"/>
      <c r="X163" s="38"/>
      <c r="Y163" s="38"/>
      <c r="Z163" s="38"/>
      <c r="AA163" s="38"/>
      <c r="AB163" s="38"/>
      <c r="AC163" s="38"/>
    </row>
    <row r="164" spans="1:29">
      <c r="A164" s="46"/>
      <c r="B164" s="47">
        <v>1</v>
      </c>
      <c r="C164" s="193" t="s">
        <v>530</v>
      </c>
      <c r="D164" s="188"/>
      <c r="E164" s="48">
        <v>1</v>
      </c>
      <c r="F164" s="49"/>
      <c r="G164" s="50"/>
      <c r="H164" s="66"/>
      <c r="I164" s="66"/>
      <c r="J164" s="58"/>
      <c r="K164" s="44">
        <f>SUM(K165:K169)/COUNT(K165:K169)*E164</f>
        <v>0.8</v>
      </c>
      <c r="L164" s="67"/>
      <c r="M164" s="44" t="e">
        <f>SUM(M165:M169)/COUNT(M165:M169)*C164</f>
        <v>#DIV/0!</v>
      </c>
      <c r="N164" s="58"/>
      <c r="O164" s="44">
        <f>SUM(O165:O169)/COUNT(O165:O169)*E164</f>
        <v>0.8</v>
      </c>
      <c r="P164" s="51">
        <f>+O164/E164</f>
        <v>0.8</v>
      </c>
      <c r="Q164" s="35"/>
      <c r="R164" s="63"/>
      <c r="S164" s="37"/>
      <c r="T164" s="38"/>
      <c r="U164" s="38"/>
      <c r="V164" s="38"/>
      <c r="W164" s="38"/>
      <c r="X164" s="38"/>
      <c r="Y164" s="38"/>
      <c r="Z164" s="38"/>
      <c r="AA164" s="38"/>
      <c r="AB164" s="38"/>
      <c r="AC164" s="38"/>
    </row>
    <row r="165" spans="1:29" ht="105" customHeight="1">
      <c r="A165" s="52"/>
      <c r="B165" s="53"/>
      <c r="C165" s="54" t="s">
        <v>45</v>
      </c>
      <c r="D165" s="35" t="s">
        <v>531</v>
      </c>
      <c r="E165" s="55"/>
      <c r="F165" s="35" t="s">
        <v>532</v>
      </c>
      <c r="G165" s="54" t="s">
        <v>65</v>
      </c>
      <c r="H165" s="57" t="s">
        <v>66</v>
      </c>
      <c r="I165" s="57" t="s">
        <v>66</v>
      </c>
      <c r="J165" s="58" t="s">
        <v>66</v>
      </c>
      <c r="K165" s="59">
        <f t="shared" ref="K165:K169" si="37">IF(G165="Y/T",IF(J165="Ya",1,IF(J165="Tidak",0,"Error")),IF(G165="A/B/C",IF(J165="A",1,IF(J165="B",0.5,IF(J165="C",0,"Error"))),IF(G165="A/B/C/D",IF(J165="A",1,IF(J165="B",0.67,IF(J165="C",0.33,IF(J165="D",0,"Error")))),IF(G165="A/B/C/D/E",IF(J165="A",1,IF(J165="B",0.75,IF(J165="C",0.5,IF(J165="D",0.25,IF(J165="E",0,"Error")))))))))</f>
        <v>1</v>
      </c>
      <c r="L165" s="67" t="s">
        <v>66</v>
      </c>
      <c r="M165" s="59" t="b">
        <f>IF(E165="Y/T",IF(L165="Ya",1,IF(L165="Tidak",0,"Error")),IF(E165="A/B/C",IF(L165="A",1,IF(L165="B",0.5,IF(L165="C",0,"Error"))),IF(E165="A/B/C/D",IF(L165="A",1,IF(L165="B",0.67,IF(L165="C",0.33,IF(L165="D",0,"Error")))),IF(E165="A/B/C/D/E",IF(L165="A",1,IF(L165="B",0.75,IF(L165="C",0.5,IF(L165="D",0.25,IF(L165="E",0,"Error")))))))))</f>
        <v>0</v>
      </c>
      <c r="N165" s="67" t="s">
        <v>66</v>
      </c>
      <c r="O165" s="59">
        <f>IF(G165="Y/T",IF(N165="Ya",1,IF(N165="Tidak",0,"Error")),IF(G165="A/B/C",IF(N165="A",1,IF(N165="B",0.5,IF(N165="C",0,"Error"))),IF(G165="A/B/C/D",IF(N165="A",1,IF(N165="B",0.67,IF(N165="C",0.33,IF(N165="D",0,"Error")))),IF(G165="A/B/C/D/E",IF(N165="A",1,IF(N165="B",0.75,IF(N165="C",0.5,IF(N165="D",0.25,IF(N165="E",0,"Error")))))))))</f>
        <v>1</v>
      </c>
      <c r="P165" s="61"/>
      <c r="Q165" s="78" t="s">
        <v>533</v>
      </c>
      <c r="R165" s="63" t="s">
        <v>534</v>
      </c>
      <c r="S165" s="37"/>
      <c r="T165" s="38"/>
      <c r="U165" s="38"/>
      <c r="V165" s="38"/>
      <c r="W165" s="38"/>
      <c r="X165" s="38"/>
      <c r="Y165" s="38"/>
      <c r="Z165" s="38"/>
      <c r="AA165" s="38"/>
      <c r="AB165" s="38"/>
      <c r="AC165" s="38"/>
    </row>
    <row r="166" spans="1:29" ht="210.75" customHeight="1">
      <c r="A166" s="52"/>
      <c r="B166" s="53"/>
      <c r="C166" s="54" t="s">
        <v>51</v>
      </c>
      <c r="D166" s="35" t="s">
        <v>535</v>
      </c>
      <c r="E166" s="55"/>
      <c r="F166" s="35" t="s">
        <v>536</v>
      </c>
      <c r="G166" s="54" t="s">
        <v>54</v>
      </c>
      <c r="H166" s="57" t="s">
        <v>8</v>
      </c>
      <c r="I166" s="57" t="s">
        <v>8</v>
      </c>
      <c r="J166" s="58" t="s">
        <v>8</v>
      </c>
      <c r="K166" s="59">
        <f t="shared" si="37"/>
        <v>1</v>
      </c>
      <c r="L166" s="67" t="s">
        <v>8</v>
      </c>
      <c r="M166" s="59" t="b">
        <f>IF(E166="Y/T",IF(L166="Ya",1,IF(L166="Tidak",0,"Error")),IF(E166="A/B/C",IF(L166="A",1,IF(L166="B",0.5,IF(L166="C",0,"Error"))),IF(E166="A/B/C/D",IF(L166="A",1,IF(L166="B",0.67,IF(L166="C",0.33,IF(L166="D",0,"Error")))),IF(E166="A/B/C/D/E",IF(L166="A",1,IF(L166="B",0.75,IF(L166="C",0.5,IF(L166="D",0.25,IF(L166="E",0,"Error")))))))))</f>
        <v>0</v>
      </c>
      <c r="N166" s="67" t="s">
        <v>8</v>
      </c>
      <c r="O166" s="59">
        <f>IF(G166="Y/T",IF(N166="Ya",1,IF(N166="Tidak",0,"Error")),IF(G166="A/B/C",IF(N166="A",1,IF(N166="B",0.5,IF(N166="C",0,"Error"))),IF(G166="A/B/C/D",IF(N166="A",1,IF(N166="B",0.67,IF(N166="C",0.33,IF(N166="D",0,"Error")))),IF(G166="A/B/C/D/E",IF(N166="A",1,IF(N166="B",0.75,IF(N166="C",0.5,IF(N166="D",0.25,IF(N166="E",0,"Error")))))))))</f>
        <v>1</v>
      </c>
      <c r="P166" s="100"/>
      <c r="Q166" s="65" t="s">
        <v>537</v>
      </c>
      <c r="R166" s="63" t="s">
        <v>694</v>
      </c>
      <c r="S166" s="37"/>
      <c r="T166" s="38"/>
      <c r="U166" s="38"/>
      <c r="V166" s="38"/>
      <c r="W166" s="38"/>
      <c r="X166" s="38"/>
      <c r="Y166" s="38"/>
      <c r="Z166" s="38"/>
      <c r="AA166" s="38"/>
      <c r="AB166" s="38"/>
      <c r="AC166" s="38"/>
    </row>
    <row r="167" spans="1:29" ht="234.75" customHeight="1">
      <c r="A167" s="52"/>
      <c r="B167" s="53"/>
      <c r="C167" s="54" t="s">
        <v>57</v>
      </c>
      <c r="D167" s="35" t="s">
        <v>538</v>
      </c>
      <c r="E167" s="55"/>
      <c r="F167" s="35" t="s">
        <v>539</v>
      </c>
      <c r="G167" s="54" t="s">
        <v>54</v>
      </c>
      <c r="H167" s="57" t="s">
        <v>8</v>
      </c>
      <c r="I167" s="57" t="s">
        <v>8</v>
      </c>
      <c r="J167" s="58" t="s">
        <v>8</v>
      </c>
      <c r="K167" s="59">
        <f t="shared" si="37"/>
        <v>1</v>
      </c>
      <c r="L167" s="67" t="s">
        <v>8</v>
      </c>
      <c r="M167" s="59" t="b">
        <f>IF(E167="Y/T",IF(L167="Ya",1,IF(L167="Tidak",0,"Error")),IF(E167="A/B/C",IF(L167="A",1,IF(L167="B",0.5,IF(L167="C",0,"Error"))),IF(E167="A/B/C/D",IF(L167="A",1,IF(L167="B",0.67,IF(L167="C",0.33,IF(L167="D",0,"Error")))),IF(E167="A/B/C/D/E",IF(L167="A",1,IF(L167="B",0.75,IF(L167="C",0.5,IF(L167="D",0.25,IF(L167="E",0,"Error")))))))))</f>
        <v>0</v>
      </c>
      <c r="N167" s="67" t="s">
        <v>8</v>
      </c>
      <c r="O167" s="59">
        <f>IF(G167="Y/T",IF(N167="Ya",1,IF(N167="Tidak",0,"Error")),IF(G167="A/B/C",IF(N167="A",1,IF(N167="B",0.5,IF(N167="C",0,"Error"))),IF(G167="A/B/C/D",IF(N167="A",1,IF(N167="B",0.67,IF(N167="C",0.33,IF(N167="D",0,"Error")))),IF(G167="A/B/C/D/E",IF(N167="A",1,IF(N167="B",0.75,IF(N167="C",0.5,IF(N167="D",0.25,IF(N167="E",0,"Error")))))))))</f>
        <v>1</v>
      </c>
      <c r="P167" s="101"/>
      <c r="Q167" s="78" t="s">
        <v>540</v>
      </c>
      <c r="R167" s="183" t="s">
        <v>640</v>
      </c>
      <c r="S167" s="37"/>
      <c r="T167" s="38"/>
      <c r="U167" s="38"/>
      <c r="V167" s="38"/>
      <c r="W167" s="38"/>
      <c r="X167" s="38"/>
      <c r="Y167" s="38"/>
      <c r="Z167" s="38"/>
      <c r="AA167" s="38"/>
      <c r="AB167" s="38"/>
      <c r="AC167" s="38"/>
    </row>
    <row r="168" spans="1:29" ht="207.75" customHeight="1">
      <c r="A168" s="52"/>
      <c r="B168" s="53"/>
      <c r="C168" s="54" t="s">
        <v>74</v>
      </c>
      <c r="D168" s="35" t="s">
        <v>541</v>
      </c>
      <c r="E168" s="55"/>
      <c r="F168" s="35" t="s">
        <v>542</v>
      </c>
      <c r="G168" s="54" t="s">
        <v>48</v>
      </c>
      <c r="H168" s="56" t="s">
        <v>22</v>
      </c>
      <c r="I168" s="57" t="s">
        <v>22</v>
      </c>
      <c r="J168" s="58" t="s">
        <v>22</v>
      </c>
      <c r="K168" s="59">
        <f t="shared" si="37"/>
        <v>0.5</v>
      </c>
      <c r="L168" s="67" t="s">
        <v>22</v>
      </c>
      <c r="M168" s="59" t="b">
        <f>IF(E168="Y/T",IF(L168="Ya",1,IF(L168="Tidak",0,"Error")),IF(E168="A/B/C",IF(L168="A",1,IF(L168="B",0.5,IF(L168="C",0,"Error"))),IF(E168="A/B/C/D",IF(L168="A",1,IF(L168="B",0.67,IF(L168="C",0.33,IF(L168="D",0,"Error")))),IF(E168="A/B/C/D/E",IF(L168="A",1,IF(L168="B",0.75,IF(L168="C",0.5,IF(L168="D",0.25,IF(L168="E",0,"Error")))))))))</f>
        <v>0</v>
      </c>
      <c r="N168" s="67" t="s">
        <v>22</v>
      </c>
      <c r="O168" s="59">
        <f>IF(G168="Y/T",IF(N168="Ya",1,IF(N168="Tidak",0,"Error")),IF(G168="A/B/C",IF(N168="A",1,IF(N168="B",0.5,IF(N168="C",0,"Error"))),IF(G168="A/B/C/D",IF(N168="A",1,IF(N168="B",0.67,IF(N168="C",0.33,IF(N168="D",0,"Error")))),IF(G168="A/B/C/D/E",IF(N168="A",1,IF(N168="B",0.75,IF(N168="C",0.5,IF(N168="D",0.25,IF(N168="E",0,"Error")))))))))</f>
        <v>0.5</v>
      </c>
      <c r="P168" s="61"/>
      <c r="Q168" s="62" t="s">
        <v>543</v>
      </c>
      <c r="R168" s="63" t="s">
        <v>641</v>
      </c>
      <c r="S168" s="37"/>
      <c r="T168" s="38"/>
      <c r="U168" s="38"/>
      <c r="V168" s="38"/>
      <c r="W168" s="38"/>
      <c r="X168" s="38"/>
      <c r="Y168" s="38"/>
      <c r="Z168" s="38"/>
      <c r="AA168" s="38"/>
      <c r="AB168" s="38"/>
      <c r="AC168" s="38"/>
    </row>
    <row r="169" spans="1:29" ht="131.25" customHeight="1">
      <c r="A169" s="52"/>
      <c r="B169" s="53"/>
      <c r="C169" s="54" t="s">
        <v>78</v>
      </c>
      <c r="D169" s="35" t="s">
        <v>544</v>
      </c>
      <c r="E169" s="55"/>
      <c r="F169" s="35" t="s">
        <v>545</v>
      </c>
      <c r="G169" s="54" t="s">
        <v>48</v>
      </c>
      <c r="H169" s="56" t="s">
        <v>22</v>
      </c>
      <c r="I169" s="57" t="s">
        <v>22</v>
      </c>
      <c r="J169" s="58" t="s">
        <v>22</v>
      </c>
      <c r="K169" s="59">
        <f t="shared" si="37"/>
        <v>0.5</v>
      </c>
      <c r="L169" s="67" t="s">
        <v>22</v>
      </c>
      <c r="M169" s="59" t="b">
        <f>IF(E169="Y/T",IF(L169="Ya",1,IF(L169="Tidak",0,"Error")),IF(E169="A/B/C",IF(L169="A",1,IF(L169="B",0.5,IF(L169="C",0,"Error"))),IF(E169="A/B/C/D",IF(L169="A",1,IF(L169="B",0.67,IF(L169="C",0.33,IF(L169="D",0,"Error")))),IF(E169="A/B/C/D/E",IF(L169="A",1,IF(L169="B",0.75,IF(L169="C",0.5,IF(L169="D",0.25,IF(L169="E",0,"Error")))))))))</f>
        <v>0</v>
      </c>
      <c r="N169" s="67" t="s">
        <v>22</v>
      </c>
      <c r="O169" s="59">
        <f>IF(G169="Y/T",IF(N169="Ya",1,IF(N169="Tidak",0,"Error")),IF(G169="A/B/C",IF(N169="A",1,IF(N169="B",0.5,IF(N169="C",0,"Error"))),IF(G169="A/B/C/D",IF(N169="A",1,IF(N169="B",0.67,IF(N169="C",0.33,IF(N169="D",0,"Error")))),IF(G169="A/B/C/D/E",IF(N169="A",1,IF(N169="B",0.75,IF(N169="C",0.5,IF(N169="D",0.25,IF(N169="E",0,"Error")))))))))</f>
        <v>0.5</v>
      </c>
      <c r="P169" s="61"/>
      <c r="Q169" s="78" t="s">
        <v>546</v>
      </c>
      <c r="R169" s="63" t="s">
        <v>665</v>
      </c>
      <c r="S169" s="37"/>
      <c r="T169" s="38"/>
      <c r="U169" s="38"/>
      <c r="V169" s="38"/>
      <c r="W169" s="38"/>
      <c r="X169" s="38"/>
      <c r="Y169" s="38"/>
      <c r="Z169" s="38"/>
      <c r="AA169" s="38"/>
      <c r="AB169" s="38"/>
      <c r="AC169" s="38"/>
    </row>
    <row r="170" spans="1:29" ht="34.5" customHeight="1">
      <c r="A170" s="46"/>
      <c r="B170" s="47">
        <v>2</v>
      </c>
      <c r="C170" s="193" t="s">
        <v>547</v>
      </c>
      <c r="D170" s="188"/>
      <c r="E170" s="48">
        <v>1</v>
      </c>
      <c r="F170" s="49"/>
      <c r="G170" s="50"/>
      <c r="H170" s="66"/>
      <c r="I170" s="66"/>
      <c r="J170" s="58"/>
      <c r="K170" s="44">
        <f>SUM(K171:K175)/COUNT(K171:K175)*E170</f>
        <v>0.83399999999999996</v>
      </c>
      <c r="L170" s="67"/>
      <c r="M170" s="44" t="e">
        <f>SUM(M171:M175)/COUNT(M171:M175)*C170</f>
        <v>#DIV/0!</v>
      </c>
      <c r="N170" s="58"/>
      <c r="O170" s="44">
        <f>SUM(O171:O175)/COUNT(O171:O175)*E170</f>
        <v>0.83399999999999996</v>
      </c>
      <c r="P170" s="51">
        <f>+O170/E170</f>
        <v>0.83399999999999996</v>
      </c>
      <c r="Q170" s="35"/>
      <c r="R170" s="63"/>
      <c r="S170" s="37"/>
      <c r="T170" s="38"/>
      <c r="U170" s="38"/>
      <c r="V170" s="38"/>
      <c r="W170" s="38"/>
      <c r="X170" s="38"/>
      <c r="Y170" s="38"/>
      <c r="Z170" s="38"/>
      <c r="AA170" s="38"/>
      <c r="AB170" s="38"/>
      <c r="AC170" s="38"/>
    </row>
    <row r="171" spans="1:29" ht="215.25" customHeight="1">
      <c r="A171" s="52"/>
      <c r="B171" s="53"/>
      <c r="C171" s="54" t="s">
        <v>45</v>
      </c>
      <c r="D171" s="35" t="s">
        <v>548</v>
      </c>
      <c r="E171" s="55"/>
      <c r="F171" s="35" t="s">
        <v>549</v>
      </c>
      <c r="G171" s="54" t="s">
        <v>54</v>
      </c>
      <c r="H171" s="57" t="s">
        <v>8</v>
      </c>
      <c r="I171" s="57" t="s">
        <v>8</v>
      </c>
      <c r="J171" s="58" t="s">
        <v>8</v>
      </c>
      <c r="K171" s="59">
        <f t="shared" ref="K171:K175" si="38">IF(G171="Y/T",IF(J171="Ya",1,IF(J171="Tidak",0,"Error")),IF(G171="A/B/C",IF(J171="A",1,IF(J171="B",0.5,IF(J171="C",0,"Error"))),IF(G171="A/B/C/D",IF(J171="A",1,IF(J171="B",0.67,IF(J171="C",0.33,IF(J171="D",0,"Error")))),IF(G171="A/B/C/D/E",IF(J171="A",1,IF(J171="B",0.75,IF(J171="C",0.5,IF(J171="D",0.25,IF(J171="E",0,"Error")))))))))</f>
        <v>1</v>
      </c>
      <c r="L171" s="67" t="s">
        <v>8</v>
      </c>
      <c r="M171" s="59" t="b">
        <f>IF(E171="Y/T",IF(L171="Ya",1,IF(L171="Tidak",0,"Error")),IF(E171="A/B/C",IF(L171="A",1,IF(L171="B",0.5,IF(L171="C",0,"Error"))),IF(E171="A/B/C/D",IF(L171="A",1,IF(L171="B",0.67,IF(L171="C",0.33,IF(L171="D",0,"Error")))),IF(E171="A/B/C/D/E",IF(L171="A",1,IF(L171="B",0.75,IF(L171="C",0.5,IF(L171="D",0.25,IF(L171="E",0,"Error")))))))))</f>
        <v>0</v>
      </c>
      <c r="N171" s="67" t="s">
        <v>8</v>
      </c>
      <c r="O171" s="59">
        <f>IF(G171="Y/T",IF(N171="Ya",1,IF(N171="Tidak",0,"Error")),IF(G171="A/B/C",IF(N171="A",1,IF(N171="B",0.5,IF(N171="C",0,"Error"))),IF(G171="A/B/C/D",IF(N171="A",1,IF(N171="B",0.67,IF(N171="C",0.33,IF(N171="D",0,"Error")))),IF(G171="A/B/C/D/E",IF(N171="A",1,IF(N171="B",0.75,IF(N171="C",0.5,IF(N171="D",0.25,IF(N171="E",0,"Error")))))))))</f>
        <v>1</v>
      </c>
      <c r="P171" s="61"/>
      <c r="Q171" s="78" t="s">
        <v>550</v>
      </c>
      <c r="R171" s="63" t="s">
        <v>551</v>
      </c>
      <c r="S171" s="37"/>
      <c r="T171" s="38"/>
      <c r="U171" s="38"/>
      <c r="V171" s="38"/>
      <c r="W171" s="38"/>
      <c r="X171" s="38"/>
      <c r="Y171" s="38"/>
      <c r="Z171" s="38"/>
      <c r="AA171" s="38"/>
      <c r="AB171" s="38"/>
      <c r="AC171" s="38"/>
    </row>
    <row r="172" spans="1:29" ht="204.75" customHeight="1">
      <c r="A172" s="52"/>
      <c r="B172" s="53"/>
      <c r="C172" s="54" t="s">
        <v>51</v>
      </c>
      <c r="D172" s="35" t="s">
        <v>552</v>
      </c>
      <c r="E172" s="55"/>
      <c r="F172" s="35" t="s">
        <v>553</v>
      </c>
      <c r="G172" s="54" t="s">
        <v>48</v>
      </c>
      <c r="H172" s="57" t="s">
        <v>8</v>
      </c>
      <c r="I172" s="57" t="s">
        <v>8</v>
      </c>
      <c r="J172" s="58" t="s">
        <v>8</v>
      </c>
      <c r="K172" s="59">
        <f t="shared" si="38"/>
        <v>1</v>
      </c>
      <c r="L172" s="67" t="s">
        <v>8</v>
      </c>
      <c r="M172" s="59" t="b">
        <f>IF(E172="Y/T",IF(L172="Ya",1,IF(L172="Tidak",0,"Error")),IF(E172="A/B/C",IF(L172="A",1,IF(L172="B",0.5,IF(L172="C",0,"Error"))),IF(E172="A/B/C/D",IF(L172="A",1,IF(L172="B",0.67,IF(L172="C",0.33,IF(L172="D",0,"Error")))),IF(E172="A/B/C/D/E",IF(L172="A",1,IF(L172="B",0.75,IF(L172="C",0.5,IF(L172="D",0.25,IF(L172="E",0,"Error")))))))))</f>
        <v>0</v>
      </c>
      <c r="N172" s="67" t="s">
        <v>8</v>
      </c>
      <c r="O172" s="59">
        <f>IF(G172="Y/T",IF(N172="Ya",1,IF(N172="Tidak",0,"Error")),IF(G172="A/B/C",IF(N172="A",1,IF(N172="B",0.5,IF(N172="C",0,"Error"))),IF(G172="A/B/C/D",IF(N172="A",1,IF(N172="B",0.67,IF(N172="C",0.33,IF(N172="D",0,"Error")))),IF(G172="A/B/C/D/E",IF(N172="A",1,IF(N172="B",0.75,IF(N172="C",0.5,IF(N172="D",0.25,IF(N172="E",0,"Error")))))))))</f>
        <v>1</v>
      </c>
      <c r="P172" s="61"/>
      <c r="Q172" s="78" t="s">
        <v>554</v>
      </c>
      <c r="R172" s="63" t="s">
        <v>666</v>
      </c>
      <c r="S172" s="37"/>
      <c r="T172" s="38"/>
      <c r="U172" s="38"/>
      <c r="V172" s="38"/>
      <c r="W172" s="38"/>
      <c r="X172" s="38"/>
      <c r="Y172" s="38"/>
      <c r="Z172" s="38"/>
      <c r="AA172" s="38"/>
      <c r="AB172" s="38"/>
      <c r="AC172" s="38"/>
    </row>
    <row r="173" spans="1:29" ht="378" customHeight="1">
      <c r="A173" s="52"/>
      <c r="B173" s="53"/>
      <c r="C173" s="54" t="s">
        <v>57</v>
      </c>
      <c r="D173" s="35" t="s">
        <v>555</v>
      </c>
      <c r="E173" s="55"/>
      <c r="F173" s="35" t="s">
        <v>556</v>
      </c>
      <c r="G173" s="54" t="s">
        <v>48</v>
      </c>
      <c r="H173" s="57" t="s">
        <v>22</v>
      </c>
      <c r="I173" s="57" t="s">
        <v>22</v>
      </c>
      <c r="J173" s="58" t="s">
        <v>22</v>
      </c>
      <c r="K173" s="59">
        <f t="shared" si="38"/>
        <v>0.5</v>
      </c>
      <c r="L173" s="67" t="s">
        <v>22</v>
      </c>
      <c r="M173" s="59" t="b">
        <f>IF(E173="Y/T",IF(L173="Ya",1,IF(L173="Tidak",0,"Error")),IF(E173="A/B/C",IF(L173="A",1,IF(L173="B",0.5,IF(L173="C",0,"Error"))),IF(E173="A/B/C/D",IF(L173="A",1,IF(L173="B",0.67,IF(L173="C",0.33,IF(L173="D",0,"Error")))),IF(E173="A/B/C/D/E",IF(L173="A",1,IF(L173="B",0.75,IF(L173="C",0.5,IF(L173="D",0.25,IF(L173="E",0,"Error")))))))))</f>
        <v>0</v>
      </c>
      <c r="N173" s="67" t="s">
        <v>22</v>
      </c>
      <c r="O173" s="59">
        <f>IF(G173="Y/T",IF(N173="Ya",1,IF(N173="Tidak",0,"Error")),IF(G173="A/B/C",IF(N173="A",1,IF(N173="B",0.5,IF(N173="C",0,"Error"))),IF(G173="A/B/C/D",IF(N173="A",1,IF(N173="B",0.67,IF(N173="C",0.33,IF(N173="D",0,"Error")))),IF(G173="A/B/C/D/E",IF(N173="A",1,IF(N173="B",0.75,IF(N173="C",0.5,IF(N173="D",0.25,IF(N173="E",0,"Error")))))))))</f>
        <v>0.5</v>
      </c>
      <c r="P173" s="101"/>
      <c r="Q173" s="78" t="s">
        <v>557</v>
      </c>
      <c r="R173" s="111"/>
      <c r="S173" s="37"/>
      <c r="T173" s="38"/>
      <c r="U173" s="38"/>
      <c r="V173" s="38"/>
      <c r="W173" s="38"/>
      <c r="X173" s="38"/>
      <c r="Y173" s="38"/>
      <c r="Z173" s="38"/>
      <c r="AA173" s="38"/>
      <c r="AB173" s="38"/>
      <c r="AC173" s="38"/>
    </row>
    <row r="174" spans="1:29" ht="222" customHeight="1">
      <c r="A174" s="52"/>
      <c r="B174" s="53"/>
      <c r="C174" s="54" t="s">
        <v>74</v>
      </c>
      <c r="D174" s="35" t="s">
        <v>558</v>
      </c>
      <c r="E174" s="55"/>
      <c r="F174" s="35" t="s">
        <v>559</v>
      </c>
      <c r="G174" s="54" t="s">
        <v>54</v>
      </c>
      <c r="H174" s="56" t="s">
        <v>22</v>
      </c>
      <c r="I174" s="57" t="s">
        <v>22</v>
      </c>
      <c r="J174" s="58" t="s">
        <v>22</v>
      </c>
      <c r="K174" s="59">
        <f t="shared" si="38"/>
        <v>0.67</v>
      </c>
      <c r="L174" s="67" t="s">
        <v>22</v>
      </c>
      <c r="M174" s="59" t="b">
        <f>IF(E174="Y/T",IF(L174="Ya",1,IF(L174="Tidak",0,"Error")),IF(E174="A/B/C",IF(L174="A",1,IF(L174="B",0.5,IF(L174="C",0,"Error"))),IF(E174="A/B/C/D",IF(L174="A",1,IF(L174="B",0.67,IF(L174="C",0.33,IF(L174="D",0,"Error")))),IF(E174="A/B/C/D/E",IF(L174="A",1,IF(L174="B",0.75,IF(L174="C",0.5,IF(L174="D",0.25,IF(L174="E",0,"Error")))))))))</f>
        <v>0</v>
      </c>
      <c r="N174" s="67" t="s">
        <v>22</v>
      </c>
      <c r="O174" s="59">
        <f>IF(G174="Y/T",IF(N174="Ya",1,IF(N174="Tidak",0,"Error")),IF(G174="A/B/C",IF(N174="A",1,IF(N174="B",0.5,IF(N174="C",0,"Error"))),IF(G174="A/B/C/D",IF(N174="A",1,IF(N174="B",0.67,IF(N174="C",0.33,IF(N174="D",0,"Error")))),IF(G174="A/B/C/D/E",IF(N174="A",1,IF(N174="B",0.75,IF(N174="C",0.5,IF(N174="D",0.25,IF(N174="E",0,"Error")))))))))</f>
        <v>0.67</v>
      </c>
      <c r="P174" s="61"/>
      <c r="Q174" s="78" t="s">
        <v>560</v>
      </c>
      <c r="R174" s="63" t="s">
        <v>667</v>
      </c>
      <c r="S174" s="37"/>
      <c r="T174" s="38"/>
      <c r="U174" s="38"/>
      <c r="V174" s="38"/>
      <c r="W174" s="38"/>
      <c r="X174" s="38"/>
      <c r="Y174" s="38"/>
      <c r="Z174" s="38"/>
      <c r="AA174" s="38"/>
      <c r="AB174" s="38"/>
      <c r="AC174" s="38"/>
    </row>
    <row r="175" spans="1:29" ht="149.25" customHeight="1">
      <c r="A175" s="52"/>
      <c r="B175" s="53"/>
      <c r="C175" s="54" t="s">
        <v>78</v>
      </c>
      <c r="D175" s="35" t="s">
        <v>561</v>
      </c>
      <c r="E175" s="55"/>
      <c r="F175" s="35" t="s">
        <v>562</v>
      </c>
      <c r="G175" s="54" t="s">
        <v>65</v>
      </c>
      <c r="H175" s="57" t="s">
        <v>66</v>
      </c>
      <c r="I175" s="57" t="s">
        <v>66</v>
      </c>
      <c r="J175" s="58" t="s">
        <v>66</v>
      </c>
      <c r="K175" s="59">
        <f t="shared" si="38"/>
        <v>1</v>
      </c>
      <c r="L175" s="67" t="s">
        <v>66</v>
      </c>
      <c r="M175" s="59" t="b">
        <f>IF(E175="Y/T",IF(L175="Ya",1,IF(L175="Tidak",0,"Error")),IF(E175="A/B/C",IF(L175="A",1,IF(L175="B",0.5,IF(L175="C",0,"Error"))),IF(E175="A/B/C/D",IF(L175="A",1,IF(L175="B",0.67,IF(L175="C",0.33,IF(L175="D",0,"Error")))),IF(E175="A/B/C/D/E",IF(L175="A",1,IF(L175="B",0.75,IF(L175="C",0.5,IF(L175="D",0.25,IF(L175="E",0,"Error")))))))))</f>
        <v>0</v>
      </c>
      <c r="N175" s="67" t="s">
        <v>66</v>
      </c>
      <c r="O175" s="59">
        <f>IF(G175="Y/T",IF(N175="Ya",1,IF(N175="Tidak",0,"Error")),IF(G175="A/B/C",IF(N175="A",1,IF(N175="B",0.5,IF(N175="C",0,"Error"))),IF(G175="A/B/C/D",IF(N175="A",1,IF(N175="B",0.67,IF(N175="C",0.33,IF(N175="D",0,"Error")))),IF(G175="A/B/C/D/E",IF(N175="A",1,IF(N175="B",0.75,IF(N175="C",0.5,IF(N175="D",0.25,IF(N175="E",0,"Error")))))))))</f>
        <v>1</v>
      </c>
      <c r="P175" s="61"/>
      <c r="Q175" s="65" t="s">
        <v>563</v>
      </c>
      <c r="R175" s="63" t="s">
        <v>668</v>
      </c>
      <c r="S175" s="37"/>
      <c r="T175" s="38"/>
      <c r="U175" s="38"/>
      <c r="V175" s="38"/>
      <c r="W175" s="38"/>
      <c r="X175" s="38"/>
      <c r="Y175" s="38"/>
      <c r="Z175" s="38"/>
      <c r="AA175" s="38"/>
      <c r="AB175" s="38"/>
      <c r="AC175" s="38"/>
    </row>
    <row r="176" spans="1:29" ht="36.75" customHeight="1">
      <c r="A176" s="46"/>
      <c r="B176" s="47">
        <v>3</v>
      </c>
      <c r="C176" s="193" t="s">
        <v>564</v>
      </c>
      <c r="D176" s="188"/>
      <c r="E176" s="48">
        <v>1.5</v>
      </c>
      <c r="F176" s="49"/>
      <c r="G176" s="50"/>
      <c r="H176" s="57"/>
      <c r="I176" s="57"/>
      <c r="J176" s="58"/>
      <c r="K176" s="44">
        <f>SUM(K177:K181)/COUNT(K177:K181)*E176</f>
        <v>1.2509999999999999</v>
      </c>
      <c r="L176" s="67"/>
      <c r="M176" s="44" t="e">
        <f>SUM(M177:M181)/COUNT(M177:M181)*C176</f>
        <v>#DIV/0!</v>
      </c>
      <c r="N176" s="58"/>
      <c r="O176" s="44">
        <f>SUM(O177:O181)/COUNT(O177:O181)*E176</f>
        <v>1.2509999999999999</v>
      </c>
      <c r="P176" s="51">
        <f>+O176/E176</f>
        <v>0.83399999999999996</v>
      </c>
      <c r="Q176" s="35"/>
      <c r="R176" s="63"/>
      <c r="S176" s="37"/>
      <c r="T176" s="38"/>
      <c r="U176" s="38"/>
      <c r="V176" s="38"/>
      <c r="W176" s="38"/>
      <c r="X176" s="38"/>
      <c r="Y176" s="38"/>
      <c r="Z176" s="38"/>
      <c r="AA176" s="38"/>
      <c r="AB176" s="38"/>
      <c r="AC176" s="38"/>
    </row>
    <row r="177" spans="1:29" ht="136.5" customHeight="1">
      <c r="A177" s="52"/>
      <c r="B177" s="53"/>
      <c r="C177" s="54" t="s">
        <v>45</v>
      </c>
      <c r="D177" s="35" t="s">
        <v>565</v>
      </c>
      <c r="E177" s="55"/>
      <c r="F177" s="35" t="s">
        <v>566</v>
      </c>
      <c r="G177" s="54" t="s">
        <v>65</v>
      </c>
      <c r="H177" s="57" t="s">
        <v>66</v>
      </c>
      <c r="I177" s="57" t="s">
        <v>66</v>
      </c>
      <c r="J177" s="58" t="s">
        <v>66</v>
      </c>
      <c r="K177" s="59">
        <f t="shared" ref="K177:K181" si="39">IF(G177="Y/T",IF(J177="Ya",1,IF(J177="Tidak",0,"Error")),IF(G177="A/B/C",IF(J177="A",1,IF(J177="B",0.5,IF(J177="C",0,"Error"))),IF(G177="A/B/C/D",IF(J177="A",1,IF(J177="B",0.67,IF(J177="C",0.33,IF(J177="D",0,"Error")))),IF(G177="A/B/C/D/E",IF(J177="A",1,IF(J177="B",0.75,IF(J177="C",0.5,IF(J177="D",0.25,IF(J177="E",0,"Error")))))))))</f>
        <v>1</v>
      </c>
      <c r="L177" s="67" t="s">
        <v>66</v>
      </c>
      <c r="M177" s="59" t="b">
        <f>IF(E177="Y/T",IF(L177="Ya",1,IF(L177="Tidak",0,"Error")),IF(E177="A/B/C",IF(L177="A",1,IF(L177="B",0.5,IF(L177="C",0,"Error"))),IF(E177="A/B/C/D",IF(L177="A",1,IF(L177="B",0.67,IF(L177="C",0.33,IF(L177="D",0,"Error")))),IF(E177="A/B/C/D/E",IF(L177="A",1,IF(L177="B",0.75,IF(L177="C",0.5,IF(L177="D",0.25,IF(L177="E",0,"Error")))))))))</f>
        <v>0</v>
      </c>
      <c r="N177" s="67" t="s">
        <v>66</v>
      </c>
      <c r="O177" s="59">
        <f>IF(G177="Y/T",IF(N177="Ya",1,IF(N177="Tidak",0,"Error")),IF(G177="A/B/C",IF(N177="A",1,IF(N177="B",0.5,IF(N177="C",0,"Error"))),IF(G177="A/B/C/D",IF(N177="A",1,IF(N177="B",0.67,IF(N177="C",0.33,IF(N177="D",0,"Error")))),IF(G177="A/B/C/D/E",IF(N177="A",1,IF(N177="B",0.75,IF(N177="C",0.5,IF(N177="D",0.25,IF(N177="E",0,"Error")))))))))</f>
        <v>1</v>
      </c>
      <c r="P177" s="61"/>
      <c r="Q177" s="78" t="s">
        <v>567</v>
      </c>
      <c r="R177" s="63" t="s">
        <v>642</v>
      </c>
      <c r="S177" s="37"/>
      <c r="T177" s="38"/>
      <c r="U177" s="38"/>
      <c r="V177" s="38"/>
      <c r="W177" s="38"/>
      <c r="X177" s="38"/>
      <c r="Y177" s="38"/>
      <c r="Z177" s="38"/>
      <c r="AA177" s="38"/>
      <c r="AB177" s="38"/>
      <c r="AC177" s="38"/>
    </row>
    <row r="178" spans="1:29" ht="156" customHeight="1">
      <c r="A178" s="52"/>
      <c r="B178" s="53"/>
      <c r="C178" s="54" t="s">
        <v>51</v>
      </c>
      <c r="D178" s="35" t="s">
        <v>568</v>
      </c>
      <c r="E178" s="55"/>
      <c r="F178" s="35" t="s">
        <v>569</v>
      </c>
      <c r="G178" s="54" t="s">
        <v>48</v>
      </c>
      <c r="H178" s="56" t="s">
        <v>22</v>
      </c>
      <c r="I178" s="57" t="s">
        <v>8</v>
      </c>
      <c r="J178" s="58" t="s">
        <v>8</v>
      </c>
      <c r="K178" s="59">
        <f t="shared" si="39"/>
        <v>1</v>
      </c>
      <c r="L178" s="67" t="s">
        <v>8</v>
      </c>
      <c r="M178" s="59" t="b">
        <f>IF(E178="Y/T",IF(L178="Ya",1,IF(L178="Tidak",0,"Error")),IF(E178="A/B/C",IF(L178="A",1,IF(L178="B",0.5,IF(L178="C",0,"Error"))),IF(E178="A/B/C/D",IF(L178="A",1,IF(L178="B",0.67,IF(L178="C",0.33,IF(L178="D",0,"Error")))),IF(E178="A/B/C/D/E",IF(L178="A",1,IF(L178="B",0.75,IF(L178="C",0.5,IF(L178="D",0.25,IF(L178="E",0,"Error")))))))))</f>
        <v>0</v>
      </c>
      <c r="N178" s="67" t="s">
        <v>8</v>
      </c>
      <c r="O178" s="59">
        <f>IF(G178="Y/T",IF(N178="Ya",1,IF(N178="Tidak",0,"Error")),IF(G178="A/B/C",IF(N178="A",1,IF(N178="B",0.5,IF(N178="C",0,"Error"))),IF(G178="A/B/C/D",IF(N178="A",1,IF(N178="B",0.67,IF(N178="C",0.33,IF(N178="D",0,"Error")))),IF(G178="A/B/C/D/E",IF(N178="A",1,IF(N178="B",0.75,IF(N178="C",0.5,IF(N178="D",0.25,IF(N178="E",0,"Error")))))))))</f>
        <v>1</v>
      </c>
      <c r="P178" s="61"/>
      <c r="Q178" s="78" t="s">
        <v>570</v>
      </c>
      <c r="R178" s="63" t="s">
        <v>643</v>
      </c>
      <c r="S178" s="37"/>
      <c r="T178" s="38"/>
      <c r="U178" s="38"/>
      <c r="V178" s="38"/>
      <c r="W178" s="38"/>
      <c r="X178" s="38"/>
      <c r="Y178" s="38"/>
      <c r="Z178" s="38"/>
      <c r="AA178" s="38"/>
      <c r="AB178" s="38"/>
      <c r="AC178" s="38"/>
    </row>
    <row r="179" spans="1:29" ht="165" customHeight="1">
      <c r="A179" s="52"/>
      <c r="B179" s="53"/>
      <c r="C179" s="54" t="s">
        <v>57</v>
      </c>
      <c r="D179" s="35" t="s">
        <v>571</v>
      </c>
      <c r="E179" s="55"/>
      <c r="F179" s="35" t="s">
        <v>572</v>
      </c>
      <c r="G179" s="54" t="s">
        <v>65</v>
      </c>
      <c r="H179" s="57" t="s">
        <v>66</v>
      </c>
      <c r="I179" s="57" t="s">
        <v>66</v>
      </c>
      <c r="J179" s="58" t="s">
        <v>66</v>
      </c>
      <c r="K179" s="59">
        <f t="shared" si="39"/>
        <v>1</v>
      </c>
      <c r="L179" s="67" t="s">
        <v>66</v>
      </c>
      <c r="M179" s="59" t="b">
        <f>IF(E179="Y/T",IF(L179="Ya",1,IF(L179="Tidak",0,"Error")),IF(E179="A/B/C",IF(L179="A",1,IF(L179="B",0.5,IF(L179="C",0,"Error"))),IF(E179="A/B/C/D",IF(L179="A",1,IF(L179="B",0.67,IF(L179="C",0.33,IF(L179="D",0,"Error")))),IF(E179="A/B/C/D/E",IF(L179="A",1,IF(L179="B",0.75,IF(L179="C",0.5,IF(L179="D",0.25,IF(L179="E",0,"Error")))))))))</f>
        <v>0</v>
      </c>
      <c r="N179" s="67" t="s">
        <v>66</v>
      </c>
      <c r="O179" s="59">
        <f>IF(G179="Y/T",IF(N179="Ya",1,IF(N179="Tidak",0,"Error")),IF(G179="A/B/C",IF(N179="A",1,IF(N179="B",0.5,IF(N179="C",0,"Error"))),IF(G179="A/B/C/D",IF(N179="A",1,IF(N179="B",0.67,IF(N179="C",0.33,IF(N179="D",0,"Error")))),IF(G179="A/B/C/D/E",IF(N179="A",1,IF(N179="B",0.75,IF(N179="C",0.5,IF(N179="D",0.25,IF(N179="E",0,"Error")))))))))</f>
        <v>1</v>
      </c>
      <c r="P179" s="101"/>
      <c r="Q179" s="78" t="s">
        <v>573</v>
      </c>
      <c r="R179" s="63" t="s">
        <v>644</v>
      </c>
      <c r="S179" s="37"/>
      <c r="T179" s="38"/>
      <c r="U179" s="38"/>
      <c r="V179" s="38"/>
      <c r="W179" s="38"/>
      <c r="X179" s="38"/>
      <c r="Y179" s="38"/>
      <c r="Z179" s="38"/>
      <c r="AA179" s="38"/>
      <c r="AB179" s="38"/>
      <c r="AC179" s="38"/>
    </row>
    <row r="180" spans="1:29" ht="302.25" customHeight="1">
      <c r="A180" s="52"/>
      <c r="B180" s="53"/>
      <c r="C180" s="54" t="s">
        <v>74</v>
      </c>
      <c r="D180" s="35" t="s">
        <v>574</v>
      </c>
      <c r="E180" s="55"/>
      <c r="F180" s="35" t="s">
        <v>575</v>
      </c>
      <c r="G180" s="54" t="s">
        <v>54</v>
      </c>
      <c r="H180" s="56" t="s">
        <v>22</v>
      </c>
      <c r="I180" s="57" t="s">
        <v>22</v>
      </c>
      <c r="J180" s="58" t="s">
        <v>22</v>
      </c>
      <c r="K180" s="59">
        <f t="shared" si="39"/>
        <v>0.67</v>
      </c>
      <c r="L180" s="67" t="s">
        <v>22</v>
      </c>
      <c r="M180" s="59" t="b">
        <f>IF(E180="Y/T",IF(L180="Ya",1,IF(L180="Tidak",0,"Error")),IF(E180="A/B/C",IF(L180="A",1,IF(L180="B",0.5,IF(L180="C",0,"Error"))),IF(E180="A/B/C/D",IF(L180="A",1,IF(L180="B",0.67,IF(L180="C",0.33,IF(L180="D",0,"Error")))),IF(E180="A/B/C/D/E",IF(L180="A",1,IF(L180="B",0.75,IF(L180="C",0.5,IF(L180="D",0.25,IF(L180="E",0,"Error")))))))))</f>
        <v>0</v>
      </c>
      <c r="N180" s="67" t="s">
        <v>22</v>
      </c>
      <c r="O180" s="59">
        <f>IF(G180="Y/T",IF(N180="Ya",1,IF(N180="Tidak",0,"Error")),IF(G180="A/B/C",IF(N180="A",1,IF(N180="B",0.5,IF(N180="C",0,"Error"))),IF(G180="A/B/C/D",IF(N180="A",1,IF(N180="B",0.67,IF(N180="C",0.33,IF(N180="D",0,"Error")))),IF(G180="A/B/C/D/E",IF(N180="A",1,IF(N180="B",0.75,IF(N180="C",0.5,IF(N180="D",0.25,IF(N180="E",0,"Error")))))))))</f>
        <v>0.67</v>
      </c>
      <c r="P180" s="61"/>
      <c r="Q180" s="78" t="s">
        <v>576</v>
      </c>
      <c r="R180" s="183" t="s">
        <v>669</v>
      </c>
      <c r="S180" s="37"/>
      <c r="T180" s="38"/>
      <c r="U180" s="38"/>
      <c r="V180" s="38"/>
      <c r="W180" s="38"/>
      <c r="X180" s="38"/>
      <c r="Y180" s="38"/>
      <c r="Z180" s="38"/>
      <c r="AA180" s="38"/>
      <c r="AB180" s="38"/>
      <c r="AC180" s="38"/>
    </row>
    <row r="181" spans="1:29" ht="149.25" customHeight="1">
      <c r="A181" s="52"/>
      <c r="B181" s="53"/>
      <c r="C181" s="54" t="s">
        <v>78</v>
      </c>
      <c r="D181" s="35" t="s">
        <v>577</v>
      </c>
      <c r="E181" s="55"/>
      <c r="F181" s="35" t="s">
        <v>578</v>
      </c>
      <c r="G181" s="54" t="s">
        <v>48</v>
      </c>
      <c r="H181" s="56" t="s">
        <v>22</v>
      </c>
      <c r="I181" s="57" t="s">
        <v>22</v>
      </c>
      <c r="J181" s="58" t="s">
        <v>22</v>
      </c>
      <c r="K181" s="59">
        <f t="shared" si="39"/>
        <v>0.5</v>
      </c>
      <c r="L181" s="67" t="s">
        <v>22</v>
      </c>
      <c r="M181" s="59" t="b">
        <f>IF(E181="Y/T",IF(L181="Ya",1,IF(L181="Tidak",0,"Error")),IF(E181="A/B/C",IF(L181="A",1,IF(L181="B",0.5,IF(L181="C",0,"Error"))),IF(E181="A/B/C/D",IF(L181="A",1,IF(L181="B",0.67,IF(L181="C",0.33,IF(L181="D",0,"Error")))),IF(E181="A/B/C/D/E",IF(L181="A",1,IF(L181="B",0.75,IF(L181="C",0.5,IF(L181="D",0.25,IF(L181="E",0,"Error")))))))))</f>
        <v>0</v>
      </c>
      <c r="N181" s="67" t="s">
        <v>22</v>
      </c>
      <c r="O181" s="59">
        <f>IF(G181="Y/T",IF(N181="Ya",1,IF(N181="Tidak",0,"Error")),IF(G181="A/B/C",IF(N181="A",1,IF(N181="B",0.5,IF(N181="C",0,"Error"))),IF(G181="A/B/C/D",IF(N181="A",1,IF(N181="B",0.67,IF(N181="C",0.33,IF(N181="D",0,"Error")))),IF(G181="A/B/C/D/E",IF(N181="A",1,IF(N181="B",0.75,IF(N181="C",0.5,IF(N181="D",0.25,IF(N181="E",0,"Error")))))))))</f>
        <v>0.5</v>
      </c>
      <c r="P181" s="61"/>
      <c r="Q181" s="78" t="s">
        <v>579</v>
      </c>
      <c r="R181" s="63" t="s">
        <v>580</v>
      </c>
      <c r="S181" s="37"/>
      <c r="T181" s="38"/>
      <c r="U181" s="38"/>
      <c r="V181" s="38"/>
      <c r="W181" s="38"/>
      <c r="X181" s="38"/>
      <c r="Y181" s="38"/>
      <c r="Z181" s="38"/>
      <c r="AA181" s="38"/>
      <c r="AB181" s="38"/>
      <c r="AC181" s="38"/>
    </row>
    <row r="182" spans="1:29" ht="51.75" customHeight="1">
      <c r="A182" s="46"/>
      <c r="B182" s="47">
        <v>4</v>
      </c>
      <c r="C182" s="193" t="s">
        <v>581</v>
      </c>
      <c r="D182" s="188"/>
      <c r="E182" s="48">
        <v>1.5</v>
      </c>
      <c r="F182" s="49"/>
      <c r="G182" s="50"/>
      <c r="H182" s="57"/>
      <c r="I182" s="57"/>
      <c r="J182" s="58"/>
      <c r="K182" s="44">
        <f>SUM(K183:K185)/COUNT(K183:K185)*E182</f>
        <v>1.085</v>
      </c>
      <c r="L182" s="67"/>
      <c r="M182" s="44" t="e">
        <f>SUM(M183:M185)/COUNT(M183:M185)*C182</f>
        <v>#DIV/0!</v>
      </c>
      <c r="N182" s="58"/>
      <c r="O182" s="44">
        <f>SUM(O183:O185)/COUNT(O183:O185)*E182</f>
        <v>1.085</v>
      </c>
      <c r="P182" s="51">
        <f>+O182/E182</f>
        <v>0.72333333333333327</v>
      </c>
      <c r="Q182" s="35"/>
      <c r="R182" s="63"/>
      <c r="S182" s="37"/>
      <c r="T182" s="38"/>
      <c r="U182" s="38"/>
      <c r="V182" s="38"/>
      <c r="W182" s="38"/>
      <c r="X182" s="38"/>
      <c r="Y182" s="38"/>
      <c r="Z182" s="38"/>
      <c r="AA182" s="38"/>
      <c r="AB182" s="38"/>
      <c r="AC182" s="38"/>
    </row>
    <row r="183" spans="1:29" ht="219.75" customHeight="1">
      <c r="A183" s="52"/>
      <c r="B183" s="53"/>
      <c r="C183" s="54" t="s">
        <v>45</v>
      </c>
      <c r="D183" s="35" t="s">
        <v>582</v>
      </c>
      <c r="E183" s="55"/>
      <c r="F183" s="35" t="s">
        <v>583</v>
      </c>
      <c r="G183" s="54" t="s">
        <v>48</v>
      </c>
      <c r="H183" s="56" t="s">
        <v>22</v>
      </c>
      <c r="I183" s="57" t="s">
        <v>8</v>
      </c>
      <c r="J183" s="58" t="s">
        <v>22</v>
      </c>
      <c r="K183" s="59">
        <f t="shared" ref="K183:K185" si="40">IF(G183="Y/T",IF(J183="Ya",1,IF(J183="Tidak",0,"Error")),IF(G183="A/B/C",IF(J183="A",1,IF(J183="B",0.5,IF(J183="C",0,"Error"))),IF(G183="A/B/C/D",IF(J183="A",1,IF(J183="B",0.67,IF(J183="C",0.33,IF(J183="D",0,"Error")))),IF(G183="A/B/C/D/E",IF(J183="A",1,IF(J183="B",0.75,IF(J183="C",0.5,IF(J183="D",0.25,IF(J183="E",0,"Error")))))))))</f>
        <v>0.5</v>
      </c>
      <c r="L183" s="67" t="s">
        <v>22</v>
      </c>
      <c r="M183" s="59" t="b">
        <f>IF(E183="Y/T",IF(L183="Ya",1,IF(L183="Tidak",0,"Error")),IF(E183="A/B/C",IF(L183="A",1,IF(L183="B",0.5,IF(L183="C",0,"Error"))),IF(E183="A/B/C/D",IF(L183="A",1,IF(L183="B",0.67,IF(L183="C",0.33,IF(L183="D",0,"Error")))),IF(E183="A/B/C/D/E",IF(L183="A",1,IF(L183="B",0.75,IF(L183="C",0.5,IF(L183="D",0.25,IF(L183="E",0,"Error")))))))))</f>
        <v>0</v>
      </c>
      <c r="N183" s="67" t="s">
        <v>22</v>
      </c>
      <c r="O183" s="59">
        <f>IF(G183="Y/T",IF(N183="Ya",1,IF(N183="Tidak",0,"Error")),IF(G183="A/B/C",IF(N183="A",1,IF(N183="B",0.5,IF(N183="C",0,"Error"))),IF(G183="A/B/C/D",IF(N183="A",1,IF(N183="B",0.67,IF(N183="C",0.33,IF(N183="D",0,"Error")))),IF(G183="A/B/C/D/E",IF(N183="A",1,IF(N183="B",0.75,IF(N183="C",0.5,IF(N183="D",0.25,IF(N183="E",0,"Error")))))))))</f>
        <v>0.5</v>
      </c>
      <c r="P183" s="61"/>
      <c r="Q183" s="65" t="s">
        <v>584</v>
      </c>
      <c r="R183" s="63" t="s">
        <v>695</v>
      </c>
      <c r="S183" s="37"/>
      <c r="T183" s="38"/>
      <c r="U183" s="38"/>
      <c r="V183" s="38"/>
      <c r="W183" s="38"/>
      <c r="X183" s="38"/>
      <c r="Y183" s="38"/>
      <c r="Z183" s="38"/>
      <c r="AA183" s="38"/>
      <c r="AB183" s="38"/>
      <c r="AC183" s="38"/>
    </row>
    <row r="184" spans="1:29" ht="132" customHeight="1">
      <c r="A184" s="52"/>
      <c r="B184" s="53"/>
      <c r="C184" s="54" t="s">
        <v>51</v>
      </c>
      <c r="D184" s="35" t="s">
        <v>585</v>
      </c>
      <c r="E184" s="55"/>
      <c r="F184" s="35" t="s">
        <v>586</v>
      </c>
      <c r="G184" s="54" t="s">
        <v>65</v>
      </c>
      <c r="H184" s="57" t="s">
        <v>66</v>
      </c>
      <c r="I184" s="57" t="s">
        <v>66</v>
      </c>
      <c r="J184" s="58" t="s">
        <v>66</v>
      </c>
      <c r="K184" s="59">
        <f t="shared" si="40"/>
        <v>1</v>
      </c>
      <c r="L184" s="67" t="s">
        <v>66</v>
      </c>
      <c r="M184" s="59" t="b">
        <f>IF(E184="Y/T",IF(L184="Ya",1,IF(L184="Tidak",0,"Error")),IF(E184="A/B/C",IF(L184="A",1,IF(L184="B",0.5,IF(L184="C",0,"Error"))),IF(E184="A/B/C/D",IF(L184="A",1,IF(L184="B",0.67,IF(L184="C",0.33,IF(L184="D",0,"Error")))),IF(E184="A/B/C/D/E",IF(L184="A",1,IF(L184="B",0.75,IF(L184="C",0.5,IF(L184="D",0.25,IF(L184="E",0,"Error")))))))))</f>
        <v>0</v>
      </c>
      <c r="N184" s="67" t="s">
        <v>66</v>
      </c>
      <c r="O184" s="59">
        <f>IF(G184="Y/T",IF(N184="Ya",1,IF(N184="Tidak",0,"Error")),IF(G184="A/B/C",IF(N184="A",1,IF(N184="B",0.5,IF(N184="C",0,"Error"))),IF(G184="A/B/C/D",IF(N184="A",1,IF(N184="B",0.67,IF(N184="C",0.33,IF(N184="D",0,"Error")))),IF(G184="A/B/C/D/E",IF(N184="A",1,IF(N184="B",0.75,IF(N184="C",0.5,IF(N184="D",0.25,IF(N184="E",0,"Error")))))))))</f>
        <v>1</v>
      </c>
      <c r="P184" s="61"/>
      <c r="Q184" s="106" t="s">
        <v>587</v>
      </c>
      <c r="R184" s="63" t="s">
        <v>645</v>
      </c>
      <c r="S184" s="37"/>
      <c r="T184" s="38"/>
      <c r="U184" s="38"/>
      <c r="V184" s="38"/>
      <c r="W184" s="38"/>
      <c r="X184" s="38"/>
      <c r="Y184" s="38"/>
      <c r="Z184" s="38"/>
      <c r="AA184" s="38"/>
      <c r="AB184" s="38"/>
      <c r="AC184" s="38"/>
    </row>
    <row r="185" spans="1:29" ht="223.5" customHeight="1">
      <c r="A185" s="52"/>
      <c r="B185" s="53"/>
      <c r="C185" s="54" t="s">
        <v>57</v>
      </c>
      <c r="D185" s="35" t="s">
        <v>588</v>
      </c>
      <c r="E185" s="55"/>
      <c r="F185" s="35" t="s">
        <v>589</v>
      </c>
      <c r="G185" s="54" t="s">
        <v>54</v>
      </c>
      <c r="H185" s="56" t="s">
        <v>22</v>
      </c>
      <c r="I185" s="57" t="s">
        <v>8</v>
      </c>
      <c r="J185" s="58" t="s">
        <v>22</v>
      </c>
      <c r="K185" s="59">
        <f t="shared" si="40"/>
        <v>0.67</v>
      </c>
      <c r="L185" s="67" t="s">
        <v>22</v>
      </c>
      <c r="M185" s="59" t="b">
        <f>IF(E185="Y/T",IF(L185="Ya",1,IF(L185="Tidak",0,"Error")),IF(E185="A/B/C",IF(L185="A",1,IF(L185="B",0.5,IF(L185="C",0,"Error"))),IF(E185="A/B/C/D",IF(L185="A",1,IF(L185="B",0.67,IF(L185="C",0.33,IF(L185="D",0,"Error")))),IF(E185="A/B/C/D/E",IF(L185="A",1,IF(L185="B",0.75,IF(L185="C",0.5,IF(L185="D",0.25,IF(L185="E",0,"Error")))))))))</f>
        <v>0</v>
      </c>
      <c r="N185" s="67" t="s">
        <v>22</v>
      </c>
      <c r="O185" s="59">
        <f>IF(G185="Y/T",IF(N185="Ya",1,IF(N185="Tidak",0,"Error")),IF(G185="A/B/C",IF(N185="A",1,IF(N185="B",0.5,IF(N185="C",0,"Error"))),IF(G185="A/B/C/D",IF(N185="A",1,IF(N185="B",0.67,IF(N185="C",0.33,IF(N185="D",0,"Error")))),IF(G185="A/B/C/D/E",IF(N185="A",1,IF(N185="B",0.75,IF(N185="C",0.5,IF(N185="D",0.25,IF(N185="E",0,"Error")))))))))</f>
        <v>0.67</v>
      </c>
      <c r="P185" s="101"/>
      <c r="Q185" s="62" t="s">
        <v>590</v>
      </c>
      <c r="R185" s="63" t="s">
        <v>646</v>
      </c>
      <c r="S185" s="37"/>
      <c r="T185" s="38"/>
      <c r="U185" s="38"/>
      <c r="V185" s="38"/>
      <c r="W185" s="38"/>
      <c r="X185" s="38"/>
      <c r="Y185" s="38"/>
      <c r="Z185" s="38"/>
      <c r="AA185" s="38"/>
      <c r="AB185" s="38"/>
      <c r="AC185" s="38"/>
    </row>
    <row r="186" spans="1:29" ht="33.75" customHeight="1">
      <c r="A186" s="46"/>
      <c r="B186" s="47">
        <v>5</v>
      </c>
      <c r="C186" s="193" t="s">
        <v>591</v>
      </c>
      <c r="D186" s="188"/>
      <c r="E186" s="48">
        <v>1</v>
      </c>
      <c r="F186" s="49"/>
      <c r="G186" s="50"/>
      <c r="H186" s="57"/>
      <c r="I186" s="57"/>
      <c r="J186" s="58"/>
      <c r="K186" s="44">
        <f>SUM(K187:K189)/COUNT(K187:K189)*E186</f>
        <v>0.72333333333333327</v>
      </c>
      <c r="L186" s="67"/>
      <c r="M186" s="44" t="e">
        <f>SUM(M187:M189)/COUNT(M187:M189)*C186</f>
        <v>#DIV/0!</v>
      </c>
      <c r="N186" s="58"/>
      <c r="O186" s="44">
        <f>SUM(O187:O189)/COUNT(O187:O189)*E186</f>
        <v>0.83333333333333337</v>
      </c>
      <c r="P186" s="51">
        <f>+O186/E186</f>
        <v>0.83333333333333337</v>
      </c>
      <c r="Q186" s="35"/>
      <c r="R186" s="63"/>
      <c r="S186" s="37"/>
      <c r="T186" s="38"/>
      <c r="U186" s="38"/>
      <c r="V186" s="38"/>
      <c r="W186" s="38"/>
      <c r="X186" s="38"/>
      <c r="Y186" s="38"/>
      <c r="Z186" s="38"/>
      <c r="AA186" s="38"/>
      <c r="AB186" s="38"/>
      <c r="AC186" s="38"/>
    </row>
    <row r="187" spans="1:29" ht="115.5" customHeight="1">
      <c r="A187" s="52"/>
      <c r="B187" s="53"/>
      <c r="C187" s="54" t="s">
        <v>45</v>
      </c>
      <c r="D187" s="35" t="s">
        <v>592</v>
      </c>
      <c r="E187" s="55"/>
      <c r="F187" s="35" t="s">
        <v>593</v>
      </c>
      <c r="G187" s="54" t="s">
        <v>65</v>
      </c>
      <c r="H187" s="57" t="s">
        <v>66</v>
      </c>
      <c r="I187" s="57" t="s">
        <v>66</v>
      </c>
      <c r="J187" s="58" t="s">
        <v>66</v>
      </c>
      <c r="K187" s="59">
        <f t="shared" ref="K187:K189" si="41">IF(G187="Y/T",IF(J187="Ya",1,IF(J187="Tidak",0,"Error")),IF(G187="A/B/C",IF(J187="A",1,IF(J187="B",0.5,IF(J187="C",0,"Error"))),IF(G187="A/B/C/D",IF(J187="A",1,IF(J187="B",0.67,IF(J187="C",0.33,IF(J187="D",0,"Error")))),IF(G187="A/B/C/D/E",IF(J187="A",1,IF(J187="B",0.75,IF(J187="C",0.5,IF(J187="D",0.25,IF(J187="E",0,"Error")))))))))</f>
        <v>1</v>
      </c>
      <c r="L187" s="67" t="s">
        <v>66</v>
      </c>
      <c r="M187" s="59" t="b">
        <f>IF(E187="Y/T",IF(L187="Ya",1,IF(L187="Tidak",0,"Error")),IF(E187="A/B/C",IF(L187="A",1,IF(L187="B",0.5,IF(L187="C",0,"Error"))),IF(E187="A/B/C/D",IF(L187="A",1,IF(L187="B",0.67,IF(L187="C",0.33,IF(L187="D",0,"Error")))),IF(E187="A/B/C/D/E",IF(L187="A",1,IF(L187="B",0.75,IF(L187="C",0.5,IF(L187="D",0.25,IF(L187="E",0,"Error")))))))))</f>
        <v>0</v>
      </c>
      <c r="N187" s="67" t="s">
        <v>66</v>
      </c>
      <c r="O187" s="59">
        <f>IF(G187="Y/T",IF(N187="Ya",1,IF(N187="Tidak",0,"Error")),IF(G187="A/B/C",IF(N187="A",1,IF(N187="B",0.5,IF(N187="C",0,"Error"))),IF(G187="A/B/C/D",IF(N187="A",1,IF(N187="B",0.67,IF(N187="C",0.33,IF(N187="D",0,"Error")))),IF(G187="A/B/C/D/E",IF(N187="A",1,IF(N187="B",0.75,IF(N187="C",0.5,IF(N187="D",0.25,IF(N187="E",0,"Error")))))))))</f>
        <v>1</v>
      </c>
      <c r="P187" s="61"/>
      <c r="Q187" s="35" t="s">
        <v>594</v>
      </c>
      <c r="R187" s="63" t="s">
        <v>647</v>
      </c>
      <c r="S187" s="37"/>
      <c r="T187" s="38"/>
      <c r="U187" s="38"/>
      <c r="V187" s="38"/>
      <c r="W187" s="38"/>
      <c r="X187" s="38"/>
      <c r="Y187" s="38"/>
      <c r="Z187" s="38"/>
      <c r="AA187" s="38"/>
      <c r="AB187" s="38"/>
      <c r="AC187" s="38"/>
    </row>
    <row r="188" spans="1:29" ht="408.75" customHeight="1">
      <c r="A188" s="52"/>
      <c r="B188" s="53"/>
      <c r="C188" s="54" t="s">
        <v>51</v>
      </c>
      <c r="D188" s="35" t="s">
        <v>595</v>
      </c>
      <c r="E188" s="55"/>
      <c r="F188" s="35" t="s">
        <v>596</v>
      </c>
      <c r="G188" s="54" t="s">
        <v>54</v>
      </c>
      <c r="H188" s="56" t="s">
        <v>22</v>
      </c>
      <c r="I188" s="57" t="s">
        <v>8</v>
      </c>
      <c r="J188" s="58" t="s">
        <v>22</v>
      </c>
      <c r="K188" s="59">
        <f t="shared" si="41"/>
        <v>0.67</v>
      </c>
      <c r="L188" s="73" t="s">
        <v>8</v>
      </c>
      <c r="M188" s="59" t="b">
        <f>IF(E188="Y/T",IF(L188="Ya",1,IF(L188="Tidak",0,"Error")),IF(E188="A/B/C",IF(L188="A",1,IF(L188="B",0.5,IF(L188="C",0,"Error"))),IF(E188="A/B/C/D",IF(L188="A",1,IF(L188="B",0.67,IF(L188="C",0.33,IF(L188="D",0,"Error")))),IF(E188="A/B/C/D/E",IF(L188="A",1,IF(L188="B",0.75,IF(L188="C",0.5,IF(L188="D",0.25,IF(L188="E",0,"Error")))))))))</f>
        <v>0</v>
      </c>
      <c r="N188" s="60" t="s">
        <v>8</v>
      </c>
      <c r="O188" s="59">
        <f>IF(G188="Y/T",IF(N188="Ya",1,IF(N188="Tidak",0,"Error")),IF(G188="A/B/C",IF(N188="A",1,IF(N188="B",0.5,IF(N188="C",0,"Error"))),IF(G188="A/B/C/D",IF(N188="A",1,IF(N188="B",0.67,IF(N188="C",0.33,IF(N188="D",0,"Error")))),IF(G188="A/B/C/D/E",IF(N188="A",1,IF(N188="B",0.75,IF(N188="C",0.5,IF(N188="D",0.25,IF(N188="E",0,"Error")))))))))</f>
        <v>1</v>
      </c>
      <c r="P188" s="61"/>
      <c r="Q188" s="65" t="s">
        <v>597</v>
      </c>
      <c r="R188" s="63" t="s">
        <v>696</v>
      </c>
      <c r="S188" s="37"/>
      <c r="T188" s="38"/>
      <c r="U188" s="38"/>
      <c r="V188" s="38"/>
      <c r="W188" s="38"/>
      <c r="X188" s="38"/>
      <c r="Y188" s="38"/>
      <c r="Z188" s="38"/>
      <c r="AA188" s="38"/>
      <c r="AB188" s="38"/>
      <c r="AC188" s="38"/>
    </row>
    <row r="189" spans="1:29" ht="106.5" customHeight="1">
      <c r="A189" s="52"/>
      <c r="B189" s="53"/>
      <c r="C189" s="54" t="s">
        <v>57</v>
      </c>
      <c r="D189" s="62" t="s">
        <v>598</v>
      </c>
      <c r="E189" s="112">
        <v>60</v>
      </c>
      <c r="F189" s="35" t="s">
        <v>599</v>
      </c>
      <c r="G189" s="54" t="s">
        <v>48</v>
      </c>
      <c r="H189" s="56" t="s">
        <v>22</v>
      </c>
      <c r="I189" s="57" t="s">
        <v>8</v>
      </c>
      <c r="J189" s="58" t="s">
        <v>22</v>
      </c>
      <c r="K189" s="59">
        <f t="shared" si="41"/>
        <v>0.5</v>
      </c>
      <c r="L189" s="67" t="s">
        <v>22</v>
      </c>
      <c r="M189" s="59" t="b">
        <f>IF(E189="Y/T",IF(L189="Ya",1,IF(L189="Tidak",0,"Error")),IF(E189="A/B/C",IF(L189="A",1,IF(L189="B",0.5,IF(L189="C",0,"Error"))),IF(E189="A/B/C/D",IF(L189="A",1,IF(L189="B",0.67,IF(L189="C",0.33,IF(L189="D",0,"Error")))),IF(E189="A/B/C/D/E",IF(L189="A",1,IF(L189="B",0.75,IF(L189="C",0.5,IF(L189="D",0.25,IF(L189="E",0,"Error")))))))))</f>
        <v>0</v>
      </c>
      <c r="N189" s="67" t="s">
        <v>22</v>
      </c>
      <c r="O189" s="59">
        <f>IF(G189="Y/T",IF(N189="Ya",1,IF(N189="Tidak",0,"Error")),IF(G189="A/B/C",IF(N189="A",1,IF(N189="B",0.5,IF(N189="C",0,"Error"))),IF(G189="A/B/C/D",IF(N189="A",1,IF(N189="B",0.67,IF(N189="C",0.33,IF(N189="D",0,"Error")))),IF(G189="A/B/C/D/E",IF(N189="A",1,IF(N189="B",0.75,IF(N189="C",0.5,IF(N189="D",0.25,IF(N189="E",0,"Error")))))))))</f>
        <v>0.5</v>
      </c>
      <c r="P189" s="101">
        <v>0.61</v>
      </c>
      <c r="Q189" s="78" t="s">
        <v>600</v>
      </c>
      <c r="R189" s="183" t="s">
        <v>648</v>
      </c>
      <c r="S189" s="37"/>
      <c r="T189" s="38"/>
      <c r="U189" s="38"/>
      <c r="V189" s="38"/>
      <c r="W189" s="38"/>
      <c r="X189" s="38"/>
      <c r="Y189" s="38"/>
      <c r="Z189" s="38"/>
      <c r="AA189" s="38"/>
      <c r="AB189" s="38"/>
      <c r="AC189" s="38"/>
    </row>
    <row r="190" spans="1:29">
      <c r="A190" s="194"/>
      <c r="B190" s="187"/>
      <c r="C190" s="187"/>
      <c r="D190" s="188"/>
      <c r="F190" s="113"/>
      <c r="G190" s="114"/>
      <c r="H190" s="115"/>
      <c r="I190" s="115"/>
      <c r="J190" s="116"/>
      <c r="K190" s="44">
        <f>SUM(K3,K26,K33,K46,K61,K109,K120,K163)</f>
        <v>54.456369047619049</v>
      </c>
      <c r="L190" s="116"/>
      <c r="M190" s="44" t="e">
        <f>SUM(M3,M26,M33,M46,M61,M109,M120,M163)</f>
        <v>#VALUE!</v>
      </c>
      <c r="N190" s="116"/>
      <c r="O190" s="44">
        <f>SUM(O3,O26,O33,O46,O61,O109,O120,O163)</f>
        <v>52.877678571428568</v>
      </c>
      <c r="P190" s="44">
        <f>O190/E189*100</f>
        <v>88.129464285714278</v>
      </c>
      <c r="Q190" s="35"/>
      <c r="R190" s="63"/>
      <c r="S190" s="37"/>
      <c r="T190" s="38"/>
      <c r="U190" s="38"/>
      <c r="V190" s="38"/>
      <c r="W190" s="38"/>
      <c r="X190" s="38"/>
      <c r="Y190" s="38"/>
      <c r="Z190" s="38"/>
      <c r="AA190" s="38"/>
      <c r="AB190" s="38"/>
      <c r="AC190" s="38"/>
    </row>
    <row r="191" spans="1:29">
      <c r="A191" s="117"/>
      <c r="B191" s="117"/>
      <c r="C191" s="117"/>
      <c r="D191" s="118"/>
      <c r="E191" s="119"/>
      <c r="F191" s="120"/>
      <c r="G191" s="121"/>
      <c r="H191" s="122"/>
      <c r="I191" s="122"/>
      <c r="J191" s="123"/>
      <c r="K191" s="124"/>
      <c r="L191" s="123"/>
      <c r="M191" s="124"/>
      <c r="N191" s="123"/>
      <c r="O191" s="124"/>
      <c r="P191" s="125"/>
      <c r="Q191" s="126"/>
      <c r="R191" s="63"/>
      <c r="S191" s="37"/>
      <c r="T191" s="38"/>
      <c r="U191" s="38"/>
      <c r="V191" s="38"/>
      <c r="W191" s="38"/>
      <c r="X191" s="38"/>
      <c r="Y191" s="38"/>
      <c r="Z191" s="38"/>
      <c r="AA191" s="38"/>
      <c r="AB191" s="38"/>
      <c r="AC191" s="38"/>
    </row>
    <row r="192" spans="1:29">
      <c r="A192" s="127"/>
      <c r="B192" s="127"/>
      <c r="C192" s="127"/>
      <c r="D192" s="120"/>
      <c r="E192" s="128"/>
      <c r="F192" s="120"/>
      <c r="G192" s="129"/>
      <c r="H192" s="130"/>
      <c r="I192" s="130"/>
      <c r="J192" s="131"/>
      <c r="K192" s="132"/>
      <c r="L192" s="131"/>
      <c r="M192" s="132"/>
      <c r="N192" s="131"/>
      <c r="O192" s="132"/>
      <c r="P192" s="133"/>
      <c r="Q192" s="134"/>
      <c r="R192" s="63"/>
      <c r="S192" s="37"/>
      <c r="T192" s="38"/>
      <c r="U192" s="38"/>
      <c r="V192" s="38"/>
      <c r="W192" s="38"/>
      <c r="X192" s="38"/>
      <c r="Y192" s="38"/>
      <c r="Z192" s="38"/>
      <c r="AA192" s="38"/>
      <c r="AB192" s="38"/>
      <c r="AC192" s="38"/>
    </row>
    <row r="193" spans="1:29">
      <c r="A193" s="135" t="s">
        <v>601</v>
      </c>
      <c r="B193" s="136"/>
      <c r="C193" s="136"/>
      <c r="D193" s="137"/>
      <c r="E193" s="138"/>
      <c r="F193" s="139"/>
      <c r="G193" s="137"/>
      <c r="H193" s="140"/>
      <c r="I193" s="140"/>
      <c r="J193" s="141"/>
      <c r="K193" s="142"/>
      <c r="L193" s="155"/>
      <c r="M193" s="142"/>
      <c r="N193" s="141"/>
      <c r="O193" s="142"/>
      <c r="P193" s="142"/>
      <c r="Q193" s="134"/>
      <c r="R193" s="63"/>
      <c r="S193" s="37"/>
      <c r="T193" s="38"/>
      <c r="U193" s="38"/>
      <c r="V193" s="38"/>
      <c r="W193" s="38"/>
      <c r="X193" s="38"/>
      <c r="Y193" s="38"/>
      <c r="Z193" s="38"/>
      <c r="AA193" s="38"/>
      <c r="AB193" s="38"/>
      <c r="AC193" s="38"/>
    </row>
    <row r="194" spans="1:29" ht="29.25" customHeight="1">
      <c r="A194" s="143" t="s">
        <v>42</v>
      </c>
      <c r="B194" s="191" t="s">
        <v>602</v>
      </c>
      <c r="C194" s="187"/>
      <c r="D194" s="188"/>
      <c r="E194" s="144">
        <v>20</v>
      </c>
      <c r="F194" s="145"/>
      <c r="G194" s="146"/>
      <c r="H194" s="147"/>
      <c r="I194" s="147"/>
      <c r="J194" s="141"/>
      <c r="K194" s="142">
        <f>SUBTOTAL(9,K195,K196)</f>
        <v>15.284200000000002</v>
      </c>
      <c r="L194" s="155"/>
      <c r="M194" s="142">
        <f>SUBTOTAL(9,M195,M196)</f>
        <v>15.284200000000002</v>
      </c>
      <c r="N194" s="141"/>
      <c r="O194" s="142">
        <f>SUBTOTAL(9,O195,O196)</f>
        <v>15.284200000000002</v>
      </c>
      <c r="P194" s="148">
        <f>+O194/E194</f>
        <v>0.76421000000000006</v>
      </c>
      <c r="Q194" s="134"/>
      <c r="R194" s="63"/>
      <c r="S194" s="37"/>
      <c r="T194" s="38"/>
      <c r="U194" s="38"/>
      <c r="V194" s="38"/>
      <c r="W194" s="38"/>
      <c r="X194" s="38"/>
      <c r="Y194" s="38"/>
      <c r="Z194" s="38"/>
      <c r="AA194" s="38"/>
      <c r="AB194" s="38"/>
      <c r="AC194" s="38"/>
    </row>
    <row r="195" spans="1:29" ht="79.5" customHeight="1">
      <c r="A195" s="149"/>
      <c r="B195" s="149" t="s">
        <v>144</v>
      </c>
      <c r="C195" s="190" t="s">
        <v>603</v>
      </c>
      <c r="D195" s="188"/>
      <c r="E195" s="150">
        <v>14</v>
      </c>
      <c r="F195" s="151" t="s">
        <v>604</v>
      </c>
      <c r="G195" s="152" t="s">
        <v>605</v>
      </c>
      <c r="H195" s="153">
        <v>72.53</v>
      </c>
      <c r="I195" s="153">
        <v>72.53</v>
      </c>
      <c r="J195" s="141">
        <v>72.53</v>
      </c>
      <c r="K195" s="154">
        <f>J195/100*14</f>
        <v>10.154200000000001</v>
      </c>
      <c r="L195" s="155">
        <v>72.53</v>
      </c>
      <c r="M195" s="154">
        <f>L195/100*14</f>
        <v>10.154200000000001</v>
      </c>
      <c r="N195" s="155">
        <v>72.53</v>
      </c>
      <c r="O195" s="154">
        <f>N195/100*14</f>
        <v>10.154200000000001</v>
      </c>
      <c r="P195" s="148">
        <f>+O195/E195</f>
        <v>0.72530000000000006</v>
      </c>
      <c r="Q195" s="134"/>
      <c r="R195" s="63"/>
      <c r="S195" s="37"/>
      <c r="T195" s="38"/>
      <c r="U195" s="38"/>
      <c r="V195" s="38"/>
      <c r="W195" s="38"/>
      <c r="X195" s="38"/>
      <c r="Y195" s="38"/>
      <c r="Z195" s="38"/>
      <c r="AA195" s="38"/>
      <c r="AB195" s="38"/>
      <c r="AC195" s="38"/>
    </row>
    <row r="196" spans="1:29" ht="57.75" customHeight="1">
      <c r="A196" s="149"/>
      <c r="B196" s="149" t="s">
        <v>172</v>
      </c>
      <c r="C196" s="190" t="s">
        <v>606</v>
      </c>
      <c r="D196" s="188"/>
      <c r="E196" s="150">
        <v>6</v>
      </c>
      <c r="F196" s="151" t="s">
        <v>607</v>
      </c>
      <c r="G196" s="152" t="s">
        <v>608</v>
      </c>
      <c r="H196" s="156">
        <v>3.4209999999999998</v>
      </c>
      <c r="I196" s="156">
        <v>3.42</v>
      </c>
      <c r="J196" s="157">
        <v>3.42</v>
      </c>
      <c r="K196" s="154">
        <f>J196/4*6</f>
        <v>5.13</v>
      </c>
      <c r="L196" s="158">
        <v>3.42</v>
      </c>
      <c r="M196" s="154">
        <f>L196/4*6</f>
        <v>5.13</v>
      </c>
      <c r="N196" s="158">
        <v>3.42</v>
      </c>
      <c r="O196" s="154">
        <f>N196/4*6</f>
        <v>5.13</v>
      </c>
      <c r="P196" s="148">
        <f>+O196/E196</f>
        <v>0.85499999999999998</v>
      </c>
      <c r="Q196" s="134"/>
      <c r="R196" s="63"/>
      <c r="S196" s="37"/>
      <c r="T196" s="38"/>
      <c r="U196" s="38"/>
      <c r="V196" s="38"/>
      <c r="W196" s="38"/>
      <c r="X196" s="38"/>
      <c r="Y196" s="38"/>
      <c r="Z196" s="38"/>
      <c r="AA196" s="38"/>
      <c r="AB196" s="38"/>
      <c r="AC196" s="38"/>
    </row>
    <row r="197" spans="1:29">
      <c r="A197" s="159"/>
      <c r="B197" s="133"/>
      <c r="C197" s="133"/>
      <c r="D197" s="134"/>
      <c r="E197" s="160"/>
      <c r="F197" s="161"/>
      <c r="G197" s="162"/>
      <c r="H197" s="163"/>
      <c r="I197" s="163"/>
      <c r="J197" s="141"/>
      <c r="K197" s="132"/>
      <c r="L197" s="155"/>
      <c r="M197" s="132"/>
      <c r="N197" s="141"/>
      <c r="O197" s="132"/>
      <c r="P197" s="147"/>
      <c r="Q197" s="134"/>
      <c r="R197" s="63"/>
      <c r="S197" s="37"/>
      <c r="T197" s="38"/>
      <c r="U197" s="38"/>
      <c r="V197" s="38"/>
      <c r="W197" s="38"/>
      <c r="X197" s="38"/>
      <c r="Y197" s="38"/>
      <c r="Z197" s="38"/>
      <c r="AA197" s="38"/>
      <c r="AB197" s="38"/>
      <c r="AC197" s="38"/>
    </row>
    <row r="198" spans="1:29" ht="35.25" customHeight="1">
      <c r="A198" s="143" t="s">
        <v>124</v>
      </c>
      <c r="B198" s="191" t="s">
        <v>609</v>
      </c>
      <c r="C198" s="187"/>
      <c r="D198" s="188"/>
      <c r="E198" s="144">
        <v>10</v>
      </c>
      <c r="F198" s="145"/>
      <c r="G198" s="164"/>
      <c r="H198" s="147"/>
      <c r="I198" s="147"/>
      <c r="J198" s="141"/>
      <c r="K198" s="154">
        <f>SUBTOTAL(9,K199,K200)</f>
        <v>8.7941345000000002</v>
      </c>
      <c r="L198" s="155"/>
      <c r="M198" s="154" t="e">
        <f>SUBTOTAL(9,M199,M200)</f>
        <v>#VALUE!</v>
      </c>
      <c r="N198" s="141"/>
      <c r="O198" s="154">
        <f>SUBTOTAL(9,O199,O200)</f>
        <v>8.7941345000000002</v>
      </c>
      <c r="P198" s="148">
        <f>+O198/E198</f>
        <v>0.87941345000000004</v>
      </c>
      <c r="Q198" s="134"/>
      <c r="R198" s="63"/>
      <c r="S198" s="37"/>
      <c r="T198" s="38"/>
      <c r="U198" s="38"/>
      <c r="V198" s="38"/>
      <c r="W198" s="38"/>
      <c r="X198" s="38"/>
      <c r="Y198" s="38"/>
      <c r="Z198" s="38"/>
      <c r="AA198" s="38"/>
      <c r="AB198" s="38"/>
      <c r="AC198" s="38"/>
    </row>
    <row r="199" spans="1:29" ht="70.5" customHeight="1">
      <c r="A199" s="149"/>
      <c r="B199" s="149" t="s">
        <v>144</v>
      </c>
      <c r="C199" s="190" t="s">
        <v>610</v>
      </c>
      <c r="D199" s="188"/>
      <c r="E199" s="165">
        <v>7</v>
      </c>
      <c r="F199" s="166" t="s">
        <v>611</v>
      </c>
      <c r="G199" s="152" t="s">
        <v>612</v>
      </c>
      <c r="H199" s="153">
        <v>3.310934</v>
      </c>
      <c r="I199" s="153">
        <v>3.310934</v>
      </c>
      <c r="J199" s="141">
        <v>3.310934</v>
      </c>
      <c r="K199" s="154">
        <f>J199/4*E199</f>
        <v>5.7941345000000002</v>
      </c>
      <c r="L199" s="155">
        <v>3.310934</v>
      </c>
      <c r="M199" s="154" t="e">
        <f>L199/4*C199</f>
        <v>#VALUE!</v>
      </c>
      <c r="N199" s="155">
        <v>3.310934</v>
      </c>
      <c r="O199" s="154">
        <f>N199/4*E199</f>
        <v>5.7941345000000002</v>
      </c>
      <c r="P199" s="148">
        <f>+O199/E199</f>
        <v>0.82773350000000001</v>
      </c>
      <c r="Q199" s="134"/>
      <c r="R199" s="63"/>
      <c r="S199" s="37"/>
      <c r="T199" s="38"/>
      <c r="U199" s="38"/>
      <c r="V199" s="38"/>
      <c r="W199" s="38"/>
      <c r="X199" s="38"/>
      <c r="Y199" s="38"/>
      <c r="Z199" s="38"/>
      <c r="AA199" s="38"/>
      <c r="AB199" s="38"/>
      <c r="AC199" s="38"/>
    </row>
    <row r="200" spans="1:29" ht="123" customHeight="1">
      <c r="A200" s="149"/>
      <c r="B200" s="149" t="s">
        <v>172</v>
      </c>
      <c r="C200" s="192" t="s">
        <v>613</v>
      </c>
      <c r="D200" s="188"/>
      <c r="E200" s="165">
        <v>3</v>
      </c>
      <c r="F200" s="166" t="s">
        <v>614</v>
      </c>
      <c r="G200" s="152" t="s">
        <v>615</v>
      </c>
      <c r="H200" s="153" t="s">
        <v>616</v>
      </c>
      <c r="I200" s="153" t="s">
        <v>616</v>
      </c>
      <c r="J200" s="141" t="s">
        <v>617</v>
      </c>
      <c r="K200" s="154">
        <f>IF(J200="WTP",3,IF(J200="WTP-DPP",2.5,IF(J200="WDP",2,IF(J200="Tidak Memberikan Pendapat",1.5,IF(J200="Tidak Wajar",1,IF(J200="Tidak Memiliki Laporan Keuangan",0,"Error"))))))</f>
        <v>3</v>
      </c>
      <c r="L200" s="155" t="s">
        <v>617</v>
      </c>
      <c r="M200" s="154">
        <f>IF(L200="WTP",3,IF(L200="WTP-DPP",2.5,IF(L200="WDP",2,IF(L200="Tidak Memberikan Pendapat",1.5,IF(L200="Tidak Wajar",1,IF(L200="Tidak Memiliki Laporan Keuangan",0,"Error"))))))</f>
        <v>3</v>
      </c>
      <c r="N200" s="155" t="s">
        <v>617</v>
      </c>
      <c r="O200" s="154">
        <f>IF(N200="WTP",3,IF(N200="WTP-DPP",2.5,IF(N200="WDP",2,IF(N200="Tidak Memberikan Pendapat",1.5,IF(N200="Tidak Wajar",1,IF(N200="Tidak Memiliki Laporan Keuangan",0,"Error"))))))</f>
        <v>3</v>
      </c>
      <c r="P200" s="148">
        <f>+O200/E200</f>
        <v>1</v>
      </c>
      <c r="Q200" s="134"/>
      <c r="R200" s="63"/>
      <c r="S200" s="37"/>
      <c r="T200" s="38"/>
      <c r="U200" s="38"/>
      <c r="V200" s="38"/>
      <c r="W200" s="38"/>
      <c r="X200" s="38"/>
      <c r="Y200" s="38"/>
      <c r="Z200" s="38"/>
      <c r="AA200" s="38"/>
      <c r="AB200" s="38"/>
      <c r="AC200" s="38"/>
    </row>
    <row r="201" spans="1:29">
      <c r="A201" s="159"/>
      <c r="B201" s="133"/>
      <c r="C201" s="133"/>
      <c r="D201" s="134"/>
      <c r="E201" s="160"/>
      <c r="F201" s="161"/>
      <c r="G201" s="162"/>
      <c r="H201" s="163"/>
      <c r="I201" s="163"/>
      <c r="J201" s="141"/>
      <c r="K201" s="132"/>
      <c r="L201" s="155"/>
      <c r="M201" s="132"/>
      <c r="N201" s="141"/>
      <c r="O201" s="132"/>
      <c r="P201" s="167"/>
      <c r="Q201" s="134"/>
      <c r="R201" s="63"/>
      <c r="S201" s="37"/>
      <c r="T201" s="38"/>
      <c r="U201" s="38"/>
      <c r="V201" s="38"/>
      <c r="W201" s="38"/>
      <c r="X201" s="38"/>
      <c r="Y201" s="38"/>
      <c r="Z201" s="38"/>
      <c r="AA201" s="38"/>
      <c r="AB201" s="38"/>
      <c r="AC201" s="38"/>
    </row>
    <row r="202" spans="1:29" ht="30" customHeight="1">
      <c r="A202" s="143" t="s">
        <v>142</v>
      </c>
      <c r="B202" s="191" t="s">
        <v>618</v>
      </c>
      <c r="C202" s="187"/>
      <c r="D202" s="188"/>
      <c r="E202" s="144">
        <v>10</v>
      </c>
      <c r="F202" s="145"/>
      <c r="G202" s="164"/>
      <c r="H202" s="147"/>
      <c r="I202" s="147"/>
      <c r="J202" s="141"/>
      <c r="K202" s="154">
        <f>SUBTOTAL(9,K203)</f>
        <v>8.5500000000000007</v>
      </c>
      <c r="L202" s="155"/>
      <c r="M202" s="154" t="e">
        <f>SUBTOTAL(9,M203)</f>
        <v>#VALUE!</v>
      </c>
      <c r="N202" s="141"/>
      <c r="O202" s="154">
        <f>SUBTOTAL(9,O203)</f>
        <v>8.5500000000000007</v>
      </c>
      <c r="P202" s="148">
        <f>+O202/E202</f>
        <v>0.85500000000000009</v>
      </c>
      <c r="Q202" s="134"/>
      <c r="R202" s="63"/>
      <c r="S202" s="37"/>
      <c r="T202" s="38"/>
      <c r="U202" s="38"/>
      <c r="V202" s="38"/>
      <c r="W202" s="38"/>
      <c r="X202" s="38"/>
      <c r="Y202" s="38"/>
      <c r="Z202" s="38"/>
      <c r="AA202" s="38"/>
      <c r="AB202" s="38"/>
      <c r="AC202" s="38"/>
    </row>
    <row r="203" spans="1:29" ht="67.5" customHeight="1">
      <c r="A203" s="149"/>
      <c r="B203" s="149" t="s">
        <v>144</v>
      </c>
      <c r="C203" s="190" t="s">
        <v>619</v>
      </c>
      <c r="D203" s="188"/>
      <c r="E203" s="150">
        <v>10</v>
      </c>
      <c r="F203" s="166" t="s">
        <v>620</v>
      </c>
      <c r="G203" s="152" t="s">
        <v>612</v>
      </c>
      <c r="H203" s="156">
        <v>3.4260000000000002</v>
      </c>
      <c r="I203" s="156">
        <v>3.43</v>
      </c>
      <c r="J203" s="157">
        <v>3.42</v>
      </c>
      <c r="K203" s="154">
        <f>J203/4*E203</f>
        <v>8.5500000000000007</v>
      </c>
      <c r="L203" s="158">
        <v>3.42</v>
      </c>
      <c r="M203" s="154" t="e">
        <f>L203/4*C203</f>
        <v>#VALUE!</v>
      </c>
      <c r="N203" s="158">
        <v>3.42</v>
      </c>
      <c r="O203" s="154">
        <f>N203/4*E203</f>
        <v>8.5500000000000007</v>
      </c>
      <c r="P203" s="148">
        <f>+O203/E203</f>
        <v>0.85500000000000009</v>
      </c>
      <c r="Q203" s="134"/>
      <c r="R203" s="63"/>
      <c r="S203" s="37"/>
      <c r="T203" s="38"/>
      <c r="U203" s="38"/>
      <c r="V203" s="38"/>
      <c r="W203" s="38"/>
      <c r="X203" s="38"/>
      <c r="Y203" s="38"/>
      <c r="Z203" s="38"/>
      <c r="AA203" s="38"/>
      <c r="AB203" s="38"/>
      <c r="AC203" s="38"/>
    </row>
    <row r="204" spans="1:29">
      <c r="A204" s="159"/>
      <c r="B204" s="133"/>
      <c r="C204" s="133"/>
      <c r="D204" s="134"/>
      <c r="E204" s="160"/>
      <c r="F204" s="161"/>
      <c r="G204" s="168"/>
      <c r="H204" s="169"/>
      <c r="I204" s="169"/>
      <c r="J204" s="170"/>
      <c r="K204" s="132"/>
      <c r="L204" s="170"/>
      <c r="M204" s="132"/>
      <c r="N204" s="170"/>
      <c r="O204" s="132"/>
      <c r="P204" s="133"/>
      <c r="Q204" s="134"/>
      <c r="R204" s="63"/>
      <c r="S204" s="37"/>
      <c r="T204" s="38"/>
      <c r="U204" s="38"/>
      <c r="V204" s="38"/>
      <c r="W204" s="38"/>
      <c r="X204" s="38"/>
      <c r="Y204" s="38"/>
      <c r="Z204" s="38"/>
      <c r="AA204" s="38"/>
      <c r="AB204" s="38"/>
      <c r="AC204" s="38"/>
    </row>
    <row r="205" spans="1:29">
      <c r="A205" s="186"/>
      <c r="B205" s="187"/>
      <c r="C205" s="187"/>
      <c r="D205" s="188"/>
      <c r="E205" s="171">
        <v>40</v>
      </c>
      <c r="F205" s="139"/>
      <c r="G205" s="139"/>
      <c r="H205" s="172"/>
      <c r="I205" s="172"/>
      <c r="J205" s="173"/>
      <c r="K205" s="154">
        <f>SUM(K194,K198,K202)</f>
        <v>32.628334500000008</v>
      </c>
      <c r="L205" s="173"/>
      <c r="M205" s="154" t="e">
        <f>SUM(M194,M198,M202)</f>
        <v>#VALUE!</v>
      </c>
      <c r="N205" s="173"/>
      <c r="O205" s="154">
        <f>SUM(O194,O198,O202)</f>
        <v>32.628334500000008</v>
      </c>
      <c r="P205" s="148">
        <f>+O205/E205</f>
        <v>0.81570836250000023</v>
      </c>
      <c r="Q205" s="134"/>
      <c r="R205" s="63"/>
      <c r="S205" s="37"/>
      <c r="T205" s="38"/>
      <c r="U205" s="38"/>
      <c r="V205" s="38"/>
      <c r="W205" s="38"/>
      <c r="X205" s="38"/>
      <c r="Y205" s="38"/>
      <c r="Z205" s="38"/>
      <c r="AA205" s="38"/>
      <c r="AB205" s="38"/>
      <c r="AC205" s="38"/>
    </row>
    <row r="206" spans="1:29">
      <c r="A206" s="174"/>
      <c r="B206" s="174"/>
      <c r="C206" s="174"/>
      <c r="D206" s="175"/>
      <c r="E206" s="176"/>
      <c r="F206" s="161"/>
      <c r="G206" s="168"/>
      <c r="H206" s="169"/>
      <c r="I206" s="169"/>
      <c r="J206" s="170"/>
      <c r="K206" s="132"/>
      <c r="L206" s="170"/>
      <c r="M206" s="132"/>
      <c r="N206" s="170"/>
      <c r="O206" s="132"/>
      <c r="P206" s="177"/>
      <c r="Q206" s="134"/>
      <c r="R206" s="63"/>
      <c r="S206" s="37"/>
      <c r="T206" s="38"/>
      <c r="U206" s="38"/>
      <c r="V206" s="38"/>
      <c r="W206" s="38"/>
      <c r="X206" s="38"/>
      <c r="Y206" s="38"/>
      <c r="Z206" s="38"/>
      <c r="AA206" s="38"/>
      <c r="AB206" s="38"/>
      <c r="AC206" s="38"/>
    </row>
    <row r="207" spans="1:29">
      <c r="A207" s="189" t="s">
        <v>621</v>
      </c>
      <c r="B207" s="187"/>
      <c r="C207" s="187"/>
      <c r="D207" s="187"/>
      <c r="E207" s="187"/>
      <c r="F207" s="188"/>
      <c r="G207" s="178"/>
      <c r="H207" s="179">
        <v>73.847845149999998</v>
      </c>
      <c r="I207" s="180"/>
      <c r="J207" s="181"/>
      <c r="K207" s="132">
        <f>SUM(K190,K205)</f>
        <v>87.084703547619057</v>
      </c>
      <c r="L207" s="181"/>
      <c r="M207" s="132" t="e">
        <f>SUM(M190,M205)</f>
        <v>#VALUE!</v>
      </c>
      <c r="N207" s="181"/>
      <c r="O207" s="132">
        <f>SUM(O190,O205)</f>
        <v>85.506013071428583</v>
      </c>
      <c r="P207" s="133"/>
      <c r="Q207" s="134"/>
      <c r="R207" s="63"/>
      <c r="S207" s="37"/>
      <c r="T207" s="38"/>
      <c r="U207" s="38"/>
      <c r="V207" s="38"/>
      <c r="W207" s="38"/>
      <c r="X207" s="38"/>
      <c r="Y207" s="38"/>
      <c r="Z207" s="38"/>
      <c r="AA207" s="38"/>
      <c r="AB207" s="38"/>
      <c r="AC207" s="38"/>
    </row>
    <row r="208" spans="1:29">
      <c r="R208" s="182"/>
    </row>
    <row r="209" spans="18:18">
      <c r="R209" s="182"/>
    </row>
    <row r="210" spans="18:18">
      <c r="R210" s="182"/>
    </row>
    <row r="211" spans="18:18">
      <c r="R211" s="182"/>
    </row>
    <row r="212" spans="18:18">
      <c r="R212" s="182"/>
    </row>
    <row r="213" spans="18:18">
      <c r="R213" s="182"/>
    </row>
    <row r="214" spans="18:18">
      <c r="R214" s="182"/>
    </row>
    <row r="215" spans="18:18">
      <c r="R215" s="182"/>
    </row>
    <row r="216" spans="18:18">
      <c r="R216" s="182"/>
    </row>
    <row r="217" spans="18:18">
      <c r="R217" s="182"/>
    </row>
    <row r="218" spans="18:18">
      <c r="R218" s="182"/>
    </row>
    <row r="219" spans="18:18">
      <c r="R219" s="182"/>
    </row>
    <row r="220" spans="18:18">
      <c r="R220" s="182"/>
    </row>
    <row r="221" spans="18:18">
      <c r="R221" s="182"/>
    </row>
    <row r="222" spans="18:18">
      <c r="R222" s="182"/>
    </row>
    <row r="223" spans="18:18">
      <c r="R223" s="182"/>
    </row>
    <row r="224" spans="18:18">
      <c r="R224" s="182"/>
    </row>
    <row r="225" spans="18:18">
      <c r="R225" s="182"/>
    </row>
    <row r="226" spans="18:18">
      <c r="R226" s="182"/>
    </row>
    <row r="227" spans="18:18">
      <c r="R227" s="182"/>
    </row>
    <row r="228" spans="18:18">
      <c r="R228" s="182"/>
    </row>
    <row r="229" spans="18:18">
      <c r="R229" s="182"/>
    </row>
    <row r="230" spans="18:18">
      <c r="R230" s="182"/>
    </row>
    <row r="231" spans="18:18">
      <c r="R231" s="182"/>
    </row>
    <row r="232" spans="18:18">
      <c r="R232" s="182"/>
    </row>
    <row r="233" spans="18:18">
      <c r="R233" s="182"/>
    </row>
    <row r="234" spans="18:18">
      <c r="R234" s="182"/>
    </row>
    <row r="235" spans="18:18">
      <c r="R235" s="182"/>
    </row>
    <row r="236" spans="18:18">
      <c r="R236" s="182"/>
    </row>
    <row r="237" spans="18:18">
      <c r="R237" s="182"/>
    </row>
    <row r="238" spans="18:18">
      <c r="R238" s="182"/>
    </row>
    <row r="239" spans="18:18">
      <c r="R239" s="182"/>
    </row>
    <row r="240" spans="18:18">
      <c r="R240" s="182"/>
    </row>
    <row r="241" spans="18:18">
      <c r="R241" s="182"/>
    </row>
    <row r="242" spans="18:18">
      <c r="R242" s="182"/>
    </row>
    <row r="243" spans="18:18">
      <c r="R243" s="182"/>
    </row>
    <row r="244" spans="18:18">
      <c r="R244" s="182"/>
    </row>
    <row r="245" spans="18:18">
      <c r="R245" s="182"/>
    </row>
    <row r="246" spans="18:18">
      <c r="R246" s="182"/>
    </row>
    <row r="247" spans="18:18">
      <c r="R247" s="182"/>
    </row>
    <row r="248" spans="18:18">
      <c r="R248" s="182"/>
    </row>
    <row r="249" spans="18:18">
      <c r="R249" s="182"/>
    </row>
    <row r="250" spans="18:18">
      <c r="R250" s="182"/>
    </row>
    <row r="251" spans="18:18">
      <c r="R251" s="182"/>
    </row>
    <row r="252" spans="18:18">
      <c r="R252" s="182"/>
    </row>
    <row r="253" spans="18:18">
      <c r="R253" s="182"/>
    </row>
    <row r="254" spans="18:18">
      <c r="R254" s="182"/>
    </row>
    <row r="255" spans="18:18">
      <c r="R255" s="182"/>
    </row>
    <row r="256" spans="18:18">
      <c r="R256" s="182"/>
    </row>
    <row r="257" spans="18:18">
      <c r="R257" s="182"/>
    </row>
    <row r="258" spans="18:18">
      <c r="R258" s="182"/>
    </row>
    <row r="259" spans="18:18">
      <c r="R259" s="182"/>
    </row>
    <row r="260" spans="18:18">
      <c r="R260" s="182"/>
    </row>
    <row r="261" spans="18:18">
      <c r="R261" s="182"/>
    </row>
    <row r="262" spans="18:18">
      <c r="R262" s="182"/>
    </row>
    <row r="263" spans="18:18">
      <c r="R263" s="182"/>
    </row>
    <row r="264" spans="18:18">
      <c r="R264" s="182"/>
    </row>
    <row r="265" spans="18:18">
      <c r="R265" s="182"/>
    </row>
    <row r="266" spans="18:18">
      <c r="R266" s="182"/>
    </row>
    <row r="267" spans="18:18">
      <c r="R267" s="182"/>
    </row>
    <row r="268" spans="18:18">
      <c r="R268" s="182"/>
    </row>
    <row r="269" spans="18:18">
      <c r="R269" s="182"/>
    </row>
    <row r="270" spans="18:18">
      <c r="R270" s="182"/>
    </row>
    <row r="271" spans="18:18">
      <c r="R271" s="182"/>
    </row>
    <row r="272" spans="18:18">
      <c r="R272" s="182"/>
    </row>
    <row r="273" spans="18:18">
      <c r="R273" s="182"/>
    </row>
    <row r="274" spans="18:18">
      <c r="R274" s="182"/>
    </row>
    <row r="275" spans="18:18">
      <c r="R275" s="182"/>
    </row>
    <row r="276" spans="18:18">
      <c r="R276" s="182"/>
    </row>
    <row r="277" spans="18:18">
      <c r="R277" s="182"/>
    </row>
    <row r="278" spans="18:18">
      <c r="R278" s="182"/>
    </row>
    <row r="279" spans="18:18">
      <c r="R279" s="182"/>
    </row>
    <row r="280" spans="18:18">
      <c r="R280" s="182"/>
    </row>
    <row r="281" spans="18:18">
      <c r="R281" s="182"/>
    </row>
    <row r="282" spans="18:18">
      <c r="R282" s="182"/>
    </row>
    <row r="283" spans="18:18">
      <c r="R283" s="182"/>
    </row>
    <row r="284" spans="18:18">
      <c r="R284" s="182"/>
    </row>
    <row r="285" spans="18:18">
      <c r="R285" s="182"/>
    </row>
    <row r="286" spans="18:18">
      <c r="R286" s="182"/>
    </row>
    <row r="287" spans="18:18">
      <c r="R287" s="182"/>
    </row>
    <row r="288" spans="18:18">
      <c r="R288" s="182"/>
    </row>
    <row r="289" spans="18:18">
      <c r="R289" s="182"/>
    </row>
    <row r="290" spans="18:18">
      <c r="R290" s="182"/>
    </row>
    <row r="291" spans="18:18">
      <c r="R291" s="182"/>
    </row>
    <row r="292" spans="18:18">
      <c r="R292" s="182"/>
    </row>
    <row r="293" spans="18:18">
      <c r="R293" s="182"/>
    </row>
    <row r="294" spans="18:18">
      <c r="R294" s="182"/>
    </row>
    <row r="295" spans="18:18">
      <c r="R295" s="182"/>
    </row>
    <row r="296" spans="18:18">
      <c r="R296" s="182"/>
    </row>
    <row r="297" spans="18:18">
      <c r="R297" s="182"/>
    </row>
    <row r="298" spans="18:18">
      <c r="R298" s="182"/>
    </row>
    <row r="299" spans="18:18">
      <c r="R299" s="182"/>
    </row>
    <row r="300" spans="18:18">
      <c r="R300" s="182"/>
    </row>
    <row r="301" spans="18:18">
      <c r="R301" s="182"/>
    </row>
    <row r="302" spans="18:18">
      <c r="R302" s="182"/>
    </row>
    <row r="303" spans="18:18">
      <c r="R303" s="182"/>
    </row>
    <row r="304" spans="18:18">
      <c r="R304" s="182"/>
    </row>
    <row r="305" spans="18:18">
      <c r="R305" s="182"/>
    </row>
    <row r="306" spans="18:18">
      <c r="R306" s="182"/>
    </row>
    <row r="307" spans="18:18">
      <c r="R307" s="182"/>
    </row>
    <row r="308" spans="18:18">
      <c r="R308" s="182"/>
    </row>
    <row r="309" spans="18:18">
      <c r="R309" s="182"/>
    </row>
    <row r="310" spans="18:18">
      <c r="R310" s="182"/>
    </row>
    <row r="311" spans="18:18">
      <c r="R311" s="182"/>
    </row>
    <row r="312" spans="18:18">
      <c r="R312" s="182"/>
    </row>
    <row r="313" spans="18:18">
      <c r="R313" s="182"/>
    </row>
    <row r="314" spans="18:18">
      <c r="R314" s="182"/>
    </row>
    <row r="315" spans="18:18">
      <c r="R315" s="182"/>
    </row>
    <row r="316" spans="18:18">
      <c r="R316" s="182"/>
    </row>
    <row r="317" spans="18:18">
      <c r="R317" s="182"/>
    </row>
    <row r="318" spans="18:18">
      <c r="R318" s="182"/>
    </row>
    <row r="319" spans="18:18">
      <c r="R319" s="182"/>
    </row>
    <row r="320" spans="18:18">
      <c r="R320" s="182"/>
    </row>
    <row r="321" spans="18:18">
      <c r="R321" s="182"/>
    </row>
    <row r="322" spans="18:18">
      <c r="R322" s="182"/>
    </row>
    <row r="323" spans="18:18">
      <c r="R323" s="182"/>
    </row>
    <row r="324" spans="18:18">
      <c r="R324" s="182"/>
    </row>
    <row r="325" spans="18:18">
      <c r="R325" s="182"/>
    </row>
    <row r="326" spans="18:18">
      <c r="R326" s="182"/>
    </row>
    <row r="327" spans="18:18">
      <c r="R327" s="182"/>
    </row>
    <row r="328" spans="18:18">
      <c r="R328" s="182"/>
    </row>
    <row r="329" spans="18:18">
      <c r="R329" s="182"/>
    </row>
    <row r="330" spans="18:18">
      <c r="R330" s="182"/>
    </row>
    <row r="331" spans="18:18">
      <c r="R331" s="182"/>
    </row>
    <row r="332" spans="18:18">
      <c r="R332" s="182"/>
    </row>
    <row r="333" spans="18:18">
      <c r="R333" s="182"/>
    </row>
    <row r="334" spans="18:18">
      <c r="R334" s="182"/>
    </row>
    <row r="335" spans="18:18">
      <c r="R335" s="182"/>
    </row>
    <row r="336" spans="18:18">
      <c r="R336" s="182"/>
    </row>
    <row r="337" spans="18:18">
      <c r="R337" s="182"/>
    </row>
    <row r="338" spans="18:18">
      <c r="R338" s="182"/>
    </row>
    <row r="339" spans="18:18">
      <c r="R339" s="182"/>
    </row>
    <row r="340" spans="18:18">
      <c r="R340" s="182"/>
    </row>
    <row r="341" spans="18:18">
      <c r="R341" s="182"/>
    </row>
    <row r="342" spans="18:18">
      <c r="R342" s="182"/>
    </row>
    <row r="343" spans="18:18">
      <c r="R343" s="182"/>
    </row>
    <row r="344" spans="18:18">
      <c r="R344" s="182"/>
    </row>
    <row r="345" spans="18:18">
      <c r="R345" s="182"/>
    </row>
    <row r="346" spans="18:18">
      <c r="R346" s="182"/>
    </row>
    <row r="347" spans="18:18">
      <c r="R347" s="182"/>
    </row>
    <row r="348" spans="18:18">
      <c r="R348" s="182"/>
    </row>
    <row r="349" spans="18:18">
      <c r="R349" s="182"/>
    </row>
    <row r="350" spans="18:18">
      <c r="R350" s="182"/>
    </row>
    <row r="351" spans="18:18">
      <c r="R351" s="182"/>
    </row>
    <row r="352" spans="18:18">
      <c r="R352" s="182"/>
    </row>
    <row r="353" spans="18:18">
      <c r="R353" s="182"/>
    </row>
    <row r="354" spans="18:18">
      <c r="R354" s="182"/>
    </row>
    <row r="355" spans="18:18">
      <c r="R355" s="182"/>
    </row>
    <row r="356" spans="18:18">
      <c r="R356" s="182"/>
    </row>
    <row r="357" spans="18:18">
      <c r="R357" s="182"/>
    </row>
    <row r="358" spans="18:18">
      <c r="R358" s="182"/>
    </row>
    <row r="359" spans="18:18">
      <c r="R359" s="182"/>
    </row>
    <row r="360" spans="18:18">
      <c r="R360" s="182"/>
    </row>
    <row r="361" spans="18:18">
      <c r="R361" s="182"/>
    </row>
    <row r="362" spans="18:18">
      <c r="R362" s="182"/>
    </row>
    <row r="363" spans="18:18">
      <c r="R363" s="182"/>
    </row>
    <row r="364" spans="18:18">
      <c r="R364" s="182"/>
    </row>
    <row r="365" spans="18:18">
      <c r="R365" s="182"/>
    </row>
    <row r="366" spans="18:18">
      <c r="R366" s="182"/>
    </row>
    <row r="367" spans="18:18">
      <c r="R367" s="182"/>
    </row>
    <row r="368" spans="18:18">
      <c r="R368" s="182"/>
    </row>
    <row r="369" spans="18:18">
      <c r="R369" s="182"/>
    </row>
    <row r="370" spans="18:18">
      <c r="R370" s="182"/>
    </row>
    <row r="371" spans="18:18">
      <c r="R371" s="182"/>
    </row>
    <row r="372" spans="18:18">
      <c r="R372" s="182"/>
    </row>
    <row r="373" spans="18:18">
      <c r="R373" s="182"/>
    </row>
    <row r="374" spans="18:18">
      <c r="R374" s="182"/>
    </row>
    <row r="375" spans="18:18">
      <c r="R375" s="182"/>
    </row>
    <row r="376" spans="18:18">
      <c r="R376" s="182"/>
    </row>
    <row r="377" spans="18:18">
      <c r="R377" s="182"/>
    </row>
    <row r="378" spans="18:18">
      <c r="R378" s="182"/>
    </row>
    <row r="379" spans="18:18">
      <c r="R379" s="182"/>
    </row>
    <row r="380" spans="18:18">
      <c r="R380" s="182"/>
    </row>
    <row r="381" spans="18:18">
      <c r="R381" s="182"/>
    </row>
    <row r="382" spans="18:18">
      <c r="R382" s="182"/>
    </row>
    <row r="383" spans="18:18">
      <c r="R383" s="182"/>
    </row>
    <row r="384" spans="18:18">
      <c r="R384" s="182"/>
    </row>
    <row r="385" spans="18:18">
      <c r="R385" s="182"/>
    </row>
    <row r="386" spans="18:18">
      <c r="R386" s="182"/>
    </row>
    <row r="387" spans="18:18">
      <c r="R387" s="182"/>
    </row>
    <row r="388" spans="18:18">
      <c r="R388" s="182"/>
    </row>
    <row r="389" spans="18:18">
      <c r="R389" s="182"/>
    </row>
    <row r="390" spans="18:18">
      <c r="R390" s="182"/>
    </row>
    <row r="391" spans="18:18">
      <c r="R391" s="182"/>
    </row>
    <row r="392" spans="18:18">
      <c r="R392" s="182"/>
    </row>
    <row r="393" spans="18:18">
      <c r="R393" s="182"/>
    </row>
    <row r="394" spans="18:18">
      <c r="R394" s="182"/>
    </row>
    <row r="395" spans="18:18">
      <c r="R395" s="182"/>
    </row>
    <row r="396" spans="18:18">
      <c r="R396" s="182"/>
    </row>
    <row r="397" spans="18:18">
      <c r="R397" s="182"/>
    </row>
    <row r="398" spans="18:18">
      <c r="R398" s="182"/>
    </row>
    <row r="399" spans="18:18">
      <c r="R399" s="182"/>
    </row>
    <row r="400" spans="18:18">
      <c r="R400" s="182"/>
    </row>
    <row r="401" spans="18:18">
      <c r="R401" s="182"/>
    </row>
    <row r="402" spans="18:18">
      <c r="R402" s="182"/>
    </row>
    <row r="403" spans="18:18">
      <c r="R403" s="182"/>
    </row>
    <row r="404" spans="18:18">
      <c r="R404" s="182"/>
    </row>
    <row r="405" spans="18:18">
      <c r="R405" s="182"/>
    </row>
    <row r="406" spans="18:18">
      <c r="R406" s="182"/>
    </row>
    <row r="407" spans="18:18">
      <c r="R407" s="182"/>
    </row>
    <row r="408" spans="18:18">
      <c r="R408" s="182"/>
    </row>
    <row r="409" spans="18:18">
      <c r="R409" s="182"/>
    </row>
    <row r="410" spans="18:18">
      <c r="R410" s="182"/>
    </row>
    <row r="411" spans="18:18">
      <c r="R411" s="182"/>
    </row>
    <row r="412" spans="18:18">
      <c r="R412" s="182"/>
    </row>
    <row r="413" spans="18:18">
      <c r="R413" s="182"/>
    </row>
    <row r="414" spans="18:18">
      <c r="R414" s="182"/>
    </row>
    <row r="415" spans="18:18">
      <c r="R415" s="182"/>
    </row>
    <row r="416" spans="18:18">
      <c r="R416" s="182"/>
    </row>
    <row r="417" spans="18:18">
      <c r="R417" s="182"/>
    </row>
    <row r="418" spans="18:18">
      <c r="R418" s="182"/>
    </row>
    <row r="419" spans="18:18">
      <c r="R419" s="182"/>
    </row>
    <row r="420" spans="18:18">
      <c r="R420" s="182"/>
    </row>
    <row r="421" spans="18:18">
      <c r="R421" s="182"/>
    </row>
    <row r="422" spans="18:18">
      <c r="R422" s="182"/>
    </row>
    <row r="423" spans="18:18">
      <c r="R423" s="182"/>
    </row>
    <row r="424" spans="18:18">
      <c r="R424" s="182"/>
    </row>
    <row r="425" spans="18:18">
      <c r="R425" s="182"/>
    </row>
    <row r="426" spans="18:18">
      <c r="R426" s="182"/>
    </row>
    <row r="427" spans="18:18">
      <c r="R427" s="182"/>
    </row>
    <row r="428" spans="18:18">
      <c r="R428" s="182"/>
    </row>
    <row r="429" spans="18:18">
      <c r="R429" s="182"/>
    </row>
    <row r="430" spans="18:18">
      <c r="R430" s="182"/>
    </row>
    <row r="431" spans="18:18">
      <c r="R431" s="182"/>
    </row>
    <row r="432" spans="18:18">
      <c r="R432" s="182"/>
    </row>
    <row r="433" spans="18:18">
      <c r="R433" s="182"/>
    </row>
    <row r="434" spans="18:18">
      <c r="R434" s="182"/>
    </row>
    <row r="435" spans="18:18">
      <c r="R435" s="182"/>
    </row>
    <row r="436" spans="18:18">
      <c r="R436" s="182"/>
    </row>
    <row r="437" spans="18:18">
      <c r="R437" s="182"/>
    </row>
    <row r="438" spans="18:18">
      <c r="R438" s="182"/>
    </row>
    <row r="439" spans="18:18">
      <c r="R439" s="182"/>
    </row>
    <row r="440" spans="18:18">
      <c r="R440" s="182"/>
    </row>
    <row r="441" spans="18:18">
      <c r="R441" s="182"/>
    </row>
    <row r="442" spans="18:18">
      <c r="R442" s="182"/>
    </row>
    <row r="443" spans="18:18">
      <c r="R443" s="182"/>
    </row>
    <row r="444" spans="18:18">
      <c r="R444" s="182"/>
    </row>
    <row r="445" spans="18:18">
      <c r="R445" s="182"/>
    </row>
    <row r="446" spans="18:18">
      <c r="R446" s="182"/>
    </row>
    <row r="447" spans="18:18">
      <c r="R447" s="182"/>
    </row>
    <row r="448" spans="18:18">
      <c r="R448" s="182"/>
    </row>
    <row r="449" spans="18:18">
      <c r="R449" s="182"/>
    </row>
    <row r="450" spans="18:18">
      <c r="R450" s="182"/>
    </row>
    <row r="451" spans="18:18">
      <c r="R451" s="182"/>
    </row>
    <row r="452" spans="18:18">
      <c r="R452" s="182"/>
    </row>
    <row r="453" spans="18:18">
      <c r="R453" s="182"/>
    </row>
    <row r="454" spans="18:18">
      <c r="R454" s="182"/>
    </row>
    <row r="455" spans="18:18">
      <c r="R455" s="182"/>
    </row>
    <row r="456" spans="18:18">
      <c r="R456" s="182"/>
    </row>
    <row r="457" spans="18:18">
      <c r="R457" s="182"/>
    </row>
    <row r="458" spans="18:18">
      <c r="R458" s="182"/>
    </row>
    <row r="459" spans="18:18">
      <c r="R459" s="182"/>
    </row>
    <row r="460" spans="18:18">
      <c r="R460" s="182"/>
    </row>
    <row r="461" spans="18:18">
      <c r="R461" s="182"/>
    </row>
    <row r="462" spans="18:18">
      <c r="R462" s="182"/>
    </row>
    <row r="463" spans="18:18">
      <c r="R463" s="182"/>
    </row>
    <row r="464" spans="18:18">
      <c r="R464" s="182"/>
    </row>
    <row r="465" spans="18:18">
      <c r="R465" s="182"/>
    </row>
    <row r="466" spans="18:18">
      <c r="R466" s="182"/>
    </row>
    <row r="467" spans="18:18">
      <c r="R467" s="182"/>
    </row>
    <row r="468" spans="18:18">
      <c r="R468" s="182"/>
    </row>
    <row r="469" spans="18:18">
      <c r="R469" s="182"/>
    </row>
    <row r="470" spans="18:18">
      <c r="R470" s="182"/>
    </row>
    <row r="471" spans="18:18">
      <c r="R471" s="182"/>
    </row>
    <row r="472" spans="18:18">
      <c r="R472" s="182"/>
    </row>
    <row r="473" spans="18:18">
      <c r="R473" s="182"/>
    </row>
    <row r="474" spans="18:18">
      <c r="R474" s="182"/>
    </row>
    <row r="475" spans="18:18">
      <c r="R475" s="182"/>
    </row>
    <row r="476" spans="18:18">
      <c r="R476" s="182"/>
    </row>
    <row r="477" spans="18:18">
      <c r="R477" s="182"/>
    </row>
    <row r="478" spans="18:18">
      <c r="R478" s="182"/>
    </row>
    <row r="479" spans="18:18">
      <c r="R479" s="182"/>
    </row>
    <row r="480" spans="18:18">
      <c r="R480" s="182"/>
    </row>
    <row r="481" spans="18:18">
      <c r="R481" s="182"/>
    </row>
    <row r="482" spans="18:18">
      <c r="R482" s="182"/>
    </row>
    <row r="483" spans="18:18">
      <c r="R483" s="182"/>
    </row>
    <row r="484" spans="18:18">
      <c r="R484" s="182"/>
    </row>
    <row r="485" spans="18:18">
      <c r="R485" s="182"/>
    </row>
    <row r="486" spans="18:18">
      <c r="R486" s="182"/>
    </row>
    <row r="487" spans="18:18">
      <c r="R487" s="182"/>
    </row>
    <row r="488" spans="18:18">
      <c r="R488" s="182"/>
    </row>
    <row r="489" spans="18:18">
      <c r="R489" s="182"/>
    </row>
    <row r="490" spans="18:18">
      <c r="R490" s="182"/>
    </row>
    <row r="491" spans="18:18">
      <c r="R491" s="182"/>
    </row>
    <row r="492" spans="18:18">
      <c r="R492" s="182"/>
    </row>
    <row r="493" spans="18:18">
      <c r="R493" s="182"/>
    </row>
    <row r="494" spans="18:18">
      <c r="R494" s="182"/>
    </row>
    <row r="495" spans="18:18">
      <c r="R495" s="182"/>
    </row>
    <row r="496" spans="18:18">
      <c r="R496" s="182"/>
    </row>
    <row r="497" spans="18:18">
      <c r="R497" s="182"/>
    </row>
    <row r="498" spans="18:18">
      <c r="R498" s="182"/>
    </row>
    <row r="499" spans="18:18">
      <c r="R499" s="182"/>
    </row>
    <row r="500" spans="18:18">
      <c r="R500" s="182"/>
    </row>
    <row r="501" spans="18:18">
      <c r="R501" s="182"/>
    </row>
    <row r="502" spans="18:18">
      <c r="R502" s="182"/>
    </row>
    <row r="503" spans="18:18">
      <c r="R503" s="182"/>
    </row>
    <row r="504" spans="18:18">
      <c r="R504" s="182"/>
    </row>
    <row r="505" spans="18:18">
      <c r="R505" s="182"/>
    </row>
    <row r="506" spans="18:18">
      <c r="R506" s="182"/>
    </row>
    <row r="507" spans="18:18">
      <c r="R507" s="182"/>
    </row>
    <row r="508" spans="18:18">
      <c r="R508" s="182"/>
    </row>
    <row r="509" spans="18:18">
      <c r="R509" s="182"/>
    </row>
    <row r="510" spans="18:18">
      <c r="R510" s="182"/>
    </row>
    <row r="511" spans="18:18">
      <c r="R511" s="182"/>
    </row>
    <row r="512" spans="18:18">
      <c r="R512" s="182"/>
    </row>
    <row r="513" spans="18:18">
      <c r="R513" s="182"/>
    </row>
    <row r="514" spans="18:18">
      <c r="R514" s="182"/>
    </row>
    <row r="515" spans="18:18">
      <c r="R515" s="182"/>
    </row>
    <row r="516" spans="18:18">
      <c r="R516" s="182"/>
    </row>
    <row r="517" spans="18:18">
      <c r="R517" s="182"/>
    </row>
    <row r="518" spans="18:18">
      <c r="R518" s="182"/>
    </row>
    <row r="519" spans="18:18">
      <c r="R519" s="182"/>
    </row>
    <row r="520" spans="18:18">
      <c r="R520" s="182"/>
    </row>
    <row r="521" spans="18:18">
      <c r="R521" s="182"/>
    </row>
    <row r="522" spans="18:18">
      <c r="R522" s="182"/>
    </row>
    <row r="523" spans="18:18">
      <c r="R523" s="182"/>
    </row>
    <row r="524" spans="18:18">
      <c r="R524" s="182"/>
    </row>
    <row r="525" spans="18:18">
      <c r="R525" s="182"/>
    </row>
    <row r="526" spans="18:18">
      <c r="R526" s="182"/>
    </row>
    <row r="527" spans="18:18">
      <c r="R527" s="182"/>
    </row>
    <row r="528" spans="18:18">
      <c r="R528" s="182"/>
    </row>
    <row r="529" spans="18:18">
      <c r="R529" s="182"/>
    </row>
    <row r="530" spans="18:18">
      <c r="R530" s="182"/>
    </row>
    <row r="531" spans="18:18">
      <c r="R531" s="182"/>
    </row>
    <row r="532" spans="18:18">
      <c r="R532" s="182"/>
    </row>
    <row r="533" spans="18:18">
      <c r="R533" s="182"/>
    </row>
    <row r="534" spans="18:18">
      <c r="R534" s="182"/>
    </row>
    <row r="535" spans="18:18">
      <c r="R535" s="182"/>
    </row>
    <row r="536" spans="18:18">
      <c r="R536" s="182"/>
    </row>
    <row r="537" spans="18:18">
      <c r="R537" s="182"/>
    </row>
    <row r="538" spans="18:18">
      <c r="R538" s="182"/>
    </row>
    <row r="539" spans="18:18">
      <c r="R539" s="182"/>
    </row>
    <row r="540" spans="18:18">
      <c r="R540" s="182"/>
    </row>
    <row r="541" spans="18:18">
      <c r="R541" s="182"/>
    </row>
    <row r="542" spans="18:18">
      <c r="R542" s="182"/>
    </row>
    <row r="543" spans="18:18">
      <c r="R543" s="182"/>
    </row>
    <row r="544" spans="18:18">
      <c r="R544" s="182"/>
    </row>
    <row r="545" spans="18:18">
      <c r="R545" s="182"/>
    </row>
    <row r="546" spans="18:18">
      <c r="R546" s="182"/>
    </row>
    <row r="547" spans="18:18">
      <c r="R547" s="182"/>
    </row>
    <row r="548" spans="18:18">
      <c r="R548" s="182"/>
    </row>
    <row r="549" spans="18:18">
      <c r="R549" s="182"/>
    </row>
    <row r="550" spans="18:18">
      <c r="R550" s="182"/>
    </row>
    <row r="551" spans="18:18">
      <c r="R551" s="182"/>
    </row>
    <row r="552" spans="18:18">
      <c r="R552" s="182"/>
    </row>
    <row r="553" spans="18:18">
      <c r="R553" s="182"/>
    </row>
    <row r="554" spans="18:18">
      <c r="R554" s="182"/>
    </row>
    <row r="555" spans="18:18">
      <c r="R555" s="182"/>
    </row>
    <row r="556" spans="18:18">
      <c r="R556" s="182"/>
    </row>
    <row r="557" spans="18:18">
      <c r="R557" s="182"/>
    </row>
    <row r="558" spans="18:18">
      <c r="R558" s="182"/>
    </row>
    <row r="559" spans="18:18">
      <c r="R559" s="182"/>
    </row>
    <row r="560" spans="18:18">
      <c r="R560" s="182"/>
    </row>
    <row r="561" spans="18:18">
      <c r="R561" s="182"/>
    </row>
    <row r="562" spans="18:18">
      <c r="R562" s="182"/>
    </row>
    <row r="563" spans="18:18">
      <c r="R563" s="182"/>
    </row>
    <row r="564" spans="18:18">
      <c r="R564" s="182"/>
    </row>
    <row r="565" spans="18:18">
      <c r="R565" s="182"/>
    </row>
    <row r="566" spans="18:18">
      <c r="R566" s="182"/>
    </row>
    <row r="567" spans="18:18">
      <c r="R567" s="182"/>
    </row>
    <row r="568" spans="18:18">
      <c r="R568" s="182"/>
    </row>
    <row r="569" spans="18:18">
      <c r="R569" s="182"/>
    </row>
    <row r="570" spans="18:18">
      <c r="R570" s="182"/>
    </row>
    <row r="571" spans="18:18">
      <c r="R571" s="182"/>
    </row>
    <row r="572" spans="18:18">
      <c r="R572" s="182"/>
    </row>
    <row r="573" spans="18:18">
      <c r="R573" s="182"/>
    </row>
    <row r="574" spans="18:18">
      <c r="R574" s="182"/>
    </row>
    <row r="575" spans="18:18">
      <c r="R575" s="182"/>
    </row>
    <row r="576" spans="18:18">
      <c r="R576" s="182"/>
    </row>
    <row r="577" spans="18:18">
      <c r="R577" s="182"/>
    </row>
    <row r="578" spans="18:18">
      <c r="R578" s="182"/>
    </row>
    <row r="579" spans="18:18">
      <c r="R579" s="182"/>
    </row>
    <row r="580" spans="18:18">
      <c r="R580" s="182"/>
    </row>
    <row r="581" spans="18:18">
      <c r="R581" s="182"/>
    </row>
    <row r="582" spans="18:18">
      <c r="R582" s="182"/>
    </row>
    <row r="583" spans="18:18">
      <c r="R583" s="182"/>
    </row>
    <row r="584" spans="18:18">
      <c r="R584" s="182"/>
    </row>
    <row r="585" spans="18:18">
      <c r="R585" s="182"/>
    </row>
    <row r="586" spans="18:18">
      <c r="R586" s="182"/>
    </row>
    <row r="587" spans="18:18">
      <c r="R587" s="182"/>
    </row>
    <row r="588" spans="18:18">
      <c r="R588" s="182"/>
    </row>
    <row r="589" spans="18:18">
      <c r="R589" s="182"/>
    </row>
    <row r="590" spans="18:18">
      <c r="R590" s="182"/>
    </row>
    <row r="591" spans="18:18">
      <c r="R591" s="182"/>
    </row>
    <row r="592" spans="18:18">
      <c r="R592" s="182"/>
    </row>
    <row r="593" spans="18:18">
      <c r="R593" s="182"/>
    </row>
    <row r="594" spans="18:18">
      <c r="R594" s="182"/>
    </row>
    <row r="595" spans="18:18">
      <c r="R595" s="182"/>
    </row>
    <row r="596" spans="18:18">
      <c r="R596" s="182"/>
    </row>
    <row r="597" spans="18:18">
      <c r="R597" s="182"/>
    </row>
    <row r="598" spans="18:18">
      <c r="R598" s="182"/>
    </row>
    <row r="599" spans="18:18">
      <c r="R599" s="182"/>
    </row>
    <row r="600" spans="18:18">
      <c r="R600" s="182"/>
    </row>
    <row r="601" spans="18:18">
      <c r="R601" s="182"/>
    </row>
    <row r="602" spans="18:18">
      <c r="R602" s="182"/>
    </row>
    <row r="603" spans="18:18">
      <c r="R603" s="182"/>
    </row>
    <row r="604" spans="18:18">
      <c r="R604" s="182"/>
    </row>
    <row r="605" spans="18:18">
      <c r="R605" s="182"/>
    </row>
    <row r="606" spans="18:18">
      <c r="R606" s="182"/>
    </row>
    <row r="607" spans="18:18">
      <c r="R607" s="182"/>
    </row>
    <row r="608" spans="18:18">
      <c r="R608" s="182"/>
    </row>
    <row r="609" spans="18:18">
      <c r="R609" s="182"/>
    </row>
    <row r="610" spans="18:18">
      <c r="R610" s="182"/>
    </row>
    <row r="611" spans="18:18">
      <c r="R611" s="182"/>
    </row>
    <row r="612" spans="18:18">
      <c r="R612" s="182"/>
    </row>
    <row r="613" spans="18:18">
      <c r="R613" s="182"/>
    </row>
    <row r="614" spans="18:18">
      <c r="R614" s="182"/>
    </row>
    <row r="615" spans="18:18">
      <c r="R615" s="182"/>
    </row>
    <row r="616" spans="18:18">
      <c r="R616" s="182"/>
    </row>
    <row r="617" spans="18:18">
      <c r="R617" s="182"/>
    </row>
    <row r="618" spans="18:18">
      <c r="R618" s="182"/>
    </row>
    <row r="619" spans="18:18">
      <c r="R619" s="182"/>
    </row>
    <row r="620" spans="18:18">
      <c r="R620" s="182"/>
    </row>
    <row r="621" spans="18:18">
      <c r="R621" s="182"/>
    </row>
    <row r="622" spans="18:18">
      <c r="R622" s="182"/>
    </row>
    <row r="623" spans="18:18">
      <c r="R623" s="182"/>
    </row>
    <row r="624" spans="18:18">
      <c r="R624" s="182"/>
    </row>
    <row r="625" spans="18:18">
      <c r="R625" s="182"/>
    </row>
    <row r="626" spans="18:18">
      <c r="R626" s="182"/>
    </row>
    <row r="627" spans="18:18">
      <c r="R627" s="182"/>
    </row>
    <row r="628" spans="18:18">
      <c r="R628" s="182"/>
    </row>
    <row r="629" spans="18:18">
      <c r="R629" s="182"/>
    </row>
    <row r="630" spans="18:18">
      <c r="R630" s="182"/>
    </row>
    <row r="631" spans="18:18">
      <c r="R631" s="182"/>
    </row>
    <row r="632" spans="18:18">
      <c r="R632" s="182"/>
    </row>
    <row r="633" spans="18:18">
      <c r="R633" s="182"/>
    </row>
    <row r="634" spans="18:18">
      <c r="R634" s="182"/>
    </row>
    <row r="635" spans="18:18">
      <c r="R635" s="182"/>
    </row>
    <row r="636" spans="18:18">
      <c r="R636" s="182"/>
    </row>
    <row r="637" spans="18:18">
      <c r="R637" s="182"/>
    </row>
    <row r="638" spans="18:18">
      <c r="R638" s="182"/>
    </row>
    <row r="639" spans="18:18">
      <c r="R639" s="182"/>
    </row>
    <row r="640" spans="18:18">
      <c r="R640" s="182"/>
    </row>
    <row r="641" spans="18:18">
      <c r="R641" s="182"/>
    </row>
    <row r="642" spans="18:18">
      <c r="R642" s="182"/>
    </row>
    <row r="643" spans="18:18">
      <c r="R643" s="182"/>
    </row>
    <row r="644" spans="18:18">
      <c r="R644" s="182"/>
    </row>
    <row r="645" spans="18:18">
      <c r="R645" s="182"/>
    </row>
    <row r="646" spans="18:18">
      <c r="R646" s="182"/>
    </row>
    <row r="647" spans="18:18">
      <c r="R647" s="182"/>
    </row>
    <row r="648" spans="18:18">
      <c r="R648" s="182"/>
    </row>
    <row r="649" spans="18:18">
      <c r="R649" s="182"/>
    </row>
    <row r="650" spans="18:18">
      <c r="R650" s="182"/>
    </row>
    <row r="651" spans="18:18">
      <c r="R651" s="182"/>
    </row>
    <row r="652" spans="18:18">
      <c r="R652" s="182"/>
    </row>
    <row r="653" spans="18:18">
      <c r="R653" s="182"/>
    </row>
    <row r="654" spans="18:18">
      <c r="R654" s="182"/>
    </row>
    <row r="655" spans="18:18">
      <c r="R655" s="182"/>
    </row>
    <row r="656" spans="18:18">
      <c r="R656" s="182"/>
    </row>
    <row r="657" spans="18:18">
      <c r="R657" s="182"/>
    </row>
    <row r="658" spans="18:18">
      <c r="R658" s="182"/>
    </row>
    <row r="659" spans="18:18">
      <c r="R659" s="182"/>
    </row>
    <row r="660" spans="18:18">
      <c r="R660" s="182"/>
    </row>
    <row r="661" spans="18:18">
      <c r="R661" s="182"/>
    </row>
    <row r="662" spans="18:18">
      <c r="R662" s="182"/>
    </row>
    <row r="663" spans="18:18">
      <c r="R663" s="182"/>
    </row>
    <row r="664" spans="18:18">
      <c r="R664" s="182"/>
    </row>
    <row r="665" spans="18:18">
      <c r="R665" s="182"/>
    </row>
    <row r="666" spans="18:18">
      <c r="R666" s="182"/>
    </row>
    <row r="667" spans="18:18">
      <c r="R667" s="182"/>
    </row>
    <row r="668" spans="18:18">
      <c r="R668" s="182"/>
    </row>
    <row r="669" spans="18:18">
      <c r="R669" s="182"/>
    </row>
    <row r="670" spans="18:18">
      <c r="R670" s="182"/>
    </row>
    <row r="671" spans="18:18">
      <c r="R671" s="182"/>
    </row>
    <row r="672" spans="18:18">
      <c r="R672" s="182"/>
    </row>
    <row r="673" spans="18:18">
      <c r="R673" s="182"/>
    </row>
    <row r="674" spans="18:18">
      <c r="R674" s="182"/>
    </row>
    <row r="675" spans="18:18">
      <c r="R675" s="182"/>
    </row>
    <row r="676" spans="18:18">
      <c r="R676" s="182"/>
    </row>
    <row r="677" spans="18:18">
      <c r="R677" s="182"/>
    </row>
    <row r="678" spans="18:18">
      <c r="R678" s="182"/>
    </row>
    <row r="679" spans="18:18">
      <c r="R679" s="182"/>
    </row>
    <row r="680" spans="18:18">
      <c r="R680" s="182"/>
    </row>
    <row r="681" spans="18:18">
      <c r="R681" s="182"/>
    </row>
    <row r="682" spans="18:18">
      <c r="R682" s="182"/>
    </row>
    <row r="683" spans="18:18">
      <c r="R683" s="182"/>
    </row>
    <row r="684" spans="18:18">
      <c r="R684" s="182"/>
    </row>
    <row r="685" spans="18:18">
      <c r="R685" s="182"/>
    </row>
    <row r="686" spans="18:18">
      <c r="R686" s="182"/>
    </row>
    <row r="687" spans="18:18">
      <c r="R687" s="182"/>
    </row>
    <row r="688" spans="18:18">
      <c r="R688" s="182"/>
    </row>
    <row r="689" spans="18:18">
      <c r="R689" s="182"/>
    </row>
    <row r="690" spans="18:18">
      <c r="R690" s="182"/>
    </row>
    <row r="691" spans="18:18">
      <c r="R691" s="182"/>
    </row>
    <row r="692" spans="18:18">
      <c r="R692" s="182"/>
    </row>
    <row r="693" spans="18:18">
      <c r="R693" s="182"/>
    </row>
    <row r="694" spans="18:18">
      <c r="R694" s="182"/>
    </row>
    <row r="695" spans="18:18">
      <c r="R695" s="182"/>
    </row>
    <row r="696" spans="18:18">
      <c r="R696" s="182"/>
    </row>
    <row r="697" spans="18:18">
      <c r="R697" s="182"/>
    </row>
    <row r="698" spans="18:18">
      <c r="R698" s="182"/>
    </row>
    <row r="699" spans="18:18">
      <c r="R699" s="182"/>
    </row>
    <row r="700" spans="18:18">
      <c r="R700" s="182"/>
    </row>
    <row r="701" spans="18:18">
      <c r="R701" s="182"/>
    </row>
    <row r="702" spans="18:18">
      <c r="R702" s="182"/>
    </row>
    <row r="703" spans="18:18">
      <c r="R703" s="182"/>
    </row>
    <row r="704" spans="18:18">
      <c r="R704" s="182"/>
    </row>
    <row r="705" spans="18:18">
      <c r="R705" s="182"/>
    </row>
    <row r="706" spans="18:18">
      <c r="R706" s="182"/>
    </row>
    <row r="707" spans="18:18">
      <c r="R707" s="182"/>
    </row>
    <row r="708" spans="18:18">
      <c r="R708" s="182"/>
    </row>
    <row r="709" spans="18:18">
      <c r="R709" s="182"/>
    </row>
    <row r="710" spans="18:18">
      <c r="R710" s="182"/>
    </row>
    <row r="711" spans="18:18">
      <c r="R711" s="182"/>
    </row>
    <row r="712" spans="18:18">
      <c r="R712" s="182"/>
    </row>
    <row r="713" spans="18:18">
      <c r="R713" s="182"/>
    </row>
    <row r="714" spans="18:18">
      <c r="R714" s="182"/>
    </row>
    <row r="715" spans="18:18">
      <c r="R715" s="182"/>
    </row>
    <row r="716" spans="18:18">
      <c r="R716" s="182"/>
    </row>
    <row r="717" spans="18:18">
      <c r="R717" s="182"/>
    </row>
    <row r="718" spans="18:18">
      <c r="R718" s="182"/>
    </row>
    <row r="719" spans="18:18">
      <c r="R719" s="182"/>
    </row>
    <row r="720" spans="18:18">
      <c r="R720" s="182"/>
    </row>
    <row r="721" spans="18:18">
      <c r="R721" s="182"/>
    </row>
    <row r="722" spans="18:18">
      <c r="R722" s="182"/>
    </row>
    <row r="723" spans="18:18">
      <c r="R723" s="182"/>
    </row>
    <row r="724" spans="18:18">
      <c r="R724" s="182"/>
    </row>
    <row r="725" spans="18:18">
      <c r="R725" s="182"/>
    </row>
    <row r="726" spans="18:18">
      <c r="R726" s="182"/>
    </row>
    <row r="727" spans="18:18">
      <c r="R727" s="182"/>
    </row>
    <row r="728" spans="18:18">
      <c r="R728" s="182"/>
    </row>
    <row r="729" spans="18:18">
      <c r="R729" s="182"/>
    </row>
    <row r="730" spans="18:18">
      <c r="R730" s="182"/>
    </row>
    <row r="731" spans="18:18">
      <c r="R731" s="182"/>
    </row>
    <row r="732" spans="18:18">
      <c r="R732" s="182"/>
    </row>
    <row r="733" spans="18:18">
      <c r="R733" s="182"/>
    </row>
    <row r="734" spans="18:18">
      <c r="R734" s="182"/>
    </row>
    <row r="735" spans="18:18">
      <c r="R735" s="182"/>
    </row>
    <row r="736" spans="18:18">
      <c r="R736" s="182"/>
    </row>
    <row r="737" spans="18:18">
      <c r="R737" s="182"/>
    </row>
    <row r="738" spans="18:18">
      <c r="R738" s="182"/>
    </row>
    <row r="739" spans="18:18">
      <c r="R739" s="182"/>
    </row>
    <row r="740" spans="18:18">
      <c r="R740" s="182"/>
    </row>
    <row r="741" spans="18:18">
      <c r="R741" s="182"/>
    </row>
    <row r="742" spans="18:18">
      <c r="R742" s="182"/>
    </row>
    <row r="743" spans="18:18">
      <c r="R743" s="182"/>
    </row>
    <row r="744" spans="18:18">
      <c r="R744" s="182"/>
    </row>
    <row r="745" spans="18:18">
      <c r="R745" s="182"/>
    </row>
    <row r="746" spans="18:18">
      <c r="R746" s="182"/>
    </row>
    <row r="747" spans="18:18">
      <c r="R747" s="182"/>
    </row>
    <row r="748" spans="18:18">
      <c r="R748" s="182"/>
    </row>
    <row r="749" spans="18:18">
      <c r="R749" s="182"/>
    </row>
    <row r="750" spans="18:18">
      <c r="R750" s="182"/>
    </row>
    <row r="751" spans="18:18">
      <c r="R751" s="182"/>
    </row>
    <row r="752" spans="18:18">
      <c r="R752" s="182"/>
    </row>
    <row r="753" spans="18:18">
      <c r="R753" s="182"/>
    </row>
    <row r="754" spans="18:18">
      <c r="R754" s="182"/>
    </row>
    <row r="755" spans="18:18">
      <c r="R755" s="182"/>
    </row>
    <row r="756" spans="18:18">
      <c r="R756" s="182"/>
    </row>
    <row r="757" spans="18:18">
      <c r="R757" s="182"/>
    </row>
    <row r="758" spans="18:18">
      <c r="R758" s="182"/>
    </row>
    <row r="759" spans="18:18">
      <c r="R759" s="182"/>
    </row>
    <row r="760" spans="18:18">
      <c r="R760" s="182"/>
    </row>
    <row r="761" spans="18:18">
      <c r="R761" s="182"/>
    </row>
    <row r="762" spans="18:18">
      <c r="R762" s="182"/>
    </row>
    <row r="763" spans="18:18">
      <c r="R763" s="182"/>
    </row>
    <row r="764" spans="18:18">
      <c r="R764" s="182"/>
    </row>
    <row r="765" spans="18:18">
      <c r="R765" s="182"/>
    </row>
    <row r="766" spans="18:18">
      <c r="R766" s="182"/>
    </row>
    <row r="767" spans="18:18">
      <c r="R767" s="182"/>
    </row>
    <row r="768" spans="18:18">
      <c r="R768" s="182"/>
    </row>
    <row r="769" spans="18:18">
      <c r="R769" s="182"/>
    </row>
    <row r="770" spans="18:18">
      <c r="R770" s="182"/>
    </row>
    <row r="771" spans="18:18">
      <c r="R771" s="182"/>
    </row>
    <row r="772" spans="18:18">
      <c r="R772" s="182"/>
    </row>
    <row r="773" spans="18:18">
      <c r="R773" s="182"/>
    </row>
    <row r="774" spans="18:18">
      <c r="R774" s="182"/>
    </row>
    <row r="775" spans="18:18">
      <c r="R775" s="182"/>
    </row>
    <row r="776" spans="18:18">
      <c r="R776" s="182"/>
    </row>
    <row r="777" spans="18:18">
      <c r="R777" s="182"/>
    </row>
    <row r="778" spans="18:18">
      <c r="R778" s="182"/>
    </row>
    <row r="779" spans="18:18">
      <c r="R779" s="182"/>
    </row>
    <row r="780" spans="18:18">
      <c r="R780" s="182"/>
    </row>
    <row r="781" spans="18:18">
      <c r="R781" s="182"/>
    </row>
    <row r="782" spans="18:18">
      <c r="R782" s="182"/>
    </row>
    <row r="783" spans="18:18">
      <c r="R783" s="182"/>
    </row>
    <row r="784" spans="18:18">
      <c r="R784" s="182"/>
    </row>
    <row r="785" spans="18:18">
      <c r="R785" s="182"/>
    </row>
    <row r="786" spans="18:18">
      <c r="R786" s="182"/>
    </row>
    <row r="787" spans="18:18">
      <c r="R787" s="182"/>
    </row>
    <row r="788" spans="18:18">
      <c r="R788" s="182"/>
    </row>
    <row r="789" spans="18:18">
      <c r="R789" s="182"/>
    </row>
    <row r="790" spans="18:18">
      <c r="R790" s="182"/>
    </row>
    <row r="791" spans="18:18">
      <c r="R791" s="182"/>
    </row>
    <row r="792" spans="18:18">
      <c r="R792" s="182"/>
    </row>
    <row r="793" spans="18:18">
      <c r="R793" s="182"/>
    </row>
    <row r="794" spans="18:18">
      <c r="R794" s="182"/>
    </row>
    <row r="795" spans="18:18">
      <c r="R795" s="182"/>
    </row>
    <row r="796" spans="18:18">
      <c r="R796" s="182"/>
    </row>
    <row r="797" spans="18:18">
      <c r="R797" s="182"/>
    </row>
    <row r="798" spans="18:18">
      <c r="R798" s="182"/>
    </row>
    <row r="799" spans="18:18">
      <c r="R799" s="182"/>
    </row>
    <row r="800" spans="18:18">
      <c r="R800" s="182"/>
    </row>
    <row r="801" spans="18:18">
      <c r="R801" s="182"/>
    </row>
    <row r="802" spans="18:18">
      <c r="R802" s="182"/>
    </row>
    <row r="803" spans="18:18">
      <c r="R803" s="182"/>
    </row>
    <row r="804" spans="18:18">
      <c r="R804" s="182"/>
    </row>
    <row r="805" spans="18:18">
      <c r="R805" s="182"/>
    </row>
    <row r="806" spans="18:18">
      <c r="R806" s="182"/>
    </row>
    <row r="807" spans="18:18">
      <c r="R807" s="182"/>
    </row>
    <row r="808" spans="18:18">
      <c r="R808" s="182"/>
    </row>
    <row r="809" spans="18:18">
      <c r="R809" s="182"/>
    </row>
    <row r="810" spans="18:18">
      <c r="R810" s="182"/>
    </row>
    <row r="811" spans="18:18">
      <c r="R811" s="182"/>
    </row>
    <row r="812" spans="18:18">
      <c r="R812" s="182"/>
    </row>
    <row r="813" spans="18:18">
      <c r="R813" s="182"/>
    </row>
    <row r="814" spans="18:18">
      <c r="R814" s="182"/>
    </row>
    <row r="815" spans="18:18">
      <c r="R815" s="182"/>
    </row>
    <row r="816" spans="18:18">
      <c r="R816" s="182"/>
    </row>
    <row r="817" spans="18:18">
      <c r="R817" s="182"/>
    </row>
    <row r="818" spans="18:18">
      <c r="R818" s="182"/>
    </row>
    <row r="819" spans="18:18">
      <c r="R819" s="182"/>
    </row>
    <row r="820" spans="18:18">
      <c r="R820" s="182"/>
    </row>
    <row r="821" spans="18:18">
      <c r="R821" s="182"/>
    </row>
    <row r="822" spans="18:18">
      <c r="R822" s="182"/>
    </row>
    <row r="823" spans="18:18">
      <c r="R823" s="182"/>
    </row>
    <row r="824" spans="18:18">
      <c r="R824" s="182"/>
    </row>
    <row r="825" spans="18:18">
      <c r="R825" s="182"/>
    </row>
    <row r="826" spans="18:18">
      <c r="R826" s="182"/>
    </row>
    <row r="827" spans="18:18">
      <c r="R827" s="182"/>
    </row>
    <row r="828" spans="18:18">
      <c r="R828" s="182"/>
    </row>
    <row r="829" spans="18:18">
      <c r="R829" s="182"/>
    </row>
    <row r="830" spans="18:18">
      <c r="R830" s="182"/>
    </row>
    <row r="831" spans="18:18">
      <c r="R831" s="182"/>
    </row>
    <row r="832" spans="18:18">
      <c r="R832" s="182"/>
    </row>
    <row r="833" spans="18:18">
      <c r="R833" s="182"/>
    </row>
    <row r="834" spans="18:18">
      <c r="R834" s="182"/>
    </row>
    <row r="835" spans="18:18">
      <c r="R835" s="182"/>
    </row>
    <row r="836" spans="18:18">
      <c r="R836" s="182"/>
    </row>
    <row r="837" spans="18:18">
      <c r="R837" s="182"/>
    </row>
    <row r="838" spans="18:18">
      <c r="R838" s="182"/>
    </row>
    <row r="839" spans="18:18">
      <c r="R839" s="182"/>
    </row>
    <row r="840" spans="18:18">
      <c r="R840" s="182"/>
    </row>
    <row r="841" spans="18:18">
      <c r="R841" s="182"/>
    </row>
    <row r="842" spans="18:18">
      <c r="R842" s="182"/>
    </row>
    <row r="843" spans="18:18">
      <c r="R843" s="182"/>
    </row>
    <row r="844" spans="18:18">
      <c r="R844" s="182"/>
    </row>
    <row r="845" spans="18:18">
      <c r="R845" s="182"/>
    </row>
    <row r="846" spans="18:18">
      <c r="R846" s="182"/>
    </row>
    <row r="847" spans="18:18">
      <c r="R847" s="182"/>
    </row>
    <row r="848" spans="18:18">
      <c r="R848" s="182"/>
    </row>
    <row r="849" spans="18:18">
      <c r="R849" s="182"/>
    </row>
    <row r="850" spans="18:18">
      <c r="R850" s="182"/>
    </row>
    <row r="851" spans="18:18">
      <c r="R851" s="182"/>
    </row>
    <row r="852" spans="18:18">
      <c r="R852" s="182"/>
    </row>
    <row r="853" spans="18:18">
      <c r="R853" s="182"/>
    </row>
    <row r="854" spans="18:18">
      <c r="R854" s="182"/>
    </row>
    <row r="855" spans="18:18">
      <c r="R855" s="182"/>
    </row>
    <row r="856" spans="18:18">
      <c r="R856" s="182"/>
    </row>
    <row r="857" spans="18:18">
      <c r="R857" s="182"/>
    </row>
    <row r="858" spans="18:18">
      <c r="R858" s="182"/>
    </row>
    <row r="859" spans="18:18">
      <c r="R859" s="182"/>
    </row>
    <row r="860" spans="18:18">
      <c r="R860" s="182"/>
    </row>
    <row r="861" spans="18:18">
      <c r="R861" s="182"/>
    </row>
    <row r="862" spans="18:18">
      <c r="R862" s="182"/>
    </row>
    <row r="863" spans="18:18">
      <c r="R863" s="182"/>
    </row>
    <row r="864" spans="18:18">
      <c r="R864" s="182"/>
    </row>
    <row r="865" spans="18:18">
      <c r="R865" s="182"/>
    </row>
    <row r="866" spans="18:18">
      <c r="R866" s="182"/>
    </row>
    <row r="867" spans="18:18">
      <c r="R867" s="182"/>
    </row>
    <row r="868" spans="18:18">
      <c r="R868" s="182"/>
    </row>
    <row r="869" spans="18:18">
      <c r="R869" s="182"/>
    </row>
    <row r="870" spans="18:18">
      <c r="R870" s="182"/>
    </row>
    <row r="871" spans="18:18">
      <c r="R871" s="182"/>
    </row>
    <row r="872" spans="18:18">
      <c r="R872" s="182"/>
    </row>
    <row r="873" spans="18:18">
      <c r="R873" s="182"/>
    </row>
    <row r="874" spans="18:18">
      <c r="R874" s="182"/>
    </row>
    <row r="875" spans="18:18">
      <c r="R875" s="182"/>
    </row>
    <row r="876" spans="18:18">
      <c r="R876" s="182"/>
    </row>
    <row r="877" spans="18:18">
      <c r="R877" s="182"/>
    </row>
    <row r="878" spans="18:18">
      <c r="R878" s="182"/>
    </row>
    <row r="879" spans="18:18">
      <c r="R879" s="182"/>
    </row>
    <row r="880" spans="18:18">
      <c r="R880" s="182"/>
    </row>
    <row r="881" spans="18:18">
      <c r="R881" s="182"/>
    </row>
    <row r="882" spans="18:18">
      <c r="R882" s="182"/>
    </row>
    <row r="883" spans="18:18">
      <c r="R883" s="182"/>
    </row>
    <row r="884" spans="18:18">
      <c r="R884" s="182"/>
    </row>
    <row r="885" spans="18:18">
      <c r="R885" s="182"/>
    </row>
    <row r="886" spans="18:18">
      <c r="R886" s="182"/>
    </row>
    <row r="887" spans="18:18">
      <c r="R887" s="182"/>
    </row>
    <row r="888" spans="18:18">
      <c r="R888" s="182"/>
    </row>
    <row r="889" spans="18:18">
      <c r="R889" s="182"/>
    </row>
    <row r="890" spans="18:18">
      <c r="R890" s="182"/>
    </row>
    <row r="891" spans="18:18">
      <c r="R891" s="182"/>
    </row>
    <row r="892" spans="18:18">
      <c r="R892" s="182"/>
    </row>
    <row r="893" spans="18:18">
      <c r="R893" s="182"/>
    </row>
    <row r="894" spans="18:18">
      <c r="R894" s="182"/>
    </row>
    <row r="895" spans="18:18">
      <c r="R895" s="182"/>
    </row>
    <row r="896" spans="18:18">
      <c r="R896" s="182"/>
    </row>
    <row r="897" spans="18:18">
      <c r="R897" s="182"/>
    </row>
    <row r="898" spans="18:18">
      <c r="R898" s="182"/>
    </row>
    <row r="899" spans="18:18">
      <c r="R899" s="182"/>
    </row>
    <row r="900" spans="18:18">
      <c r="R900" s="182"/>
    </row>
    <row r="901" spans="18:18">
      <c r="R901" s="182"/>
    </row>
    <row r="902" spans="18:18">
      <c r="R902" s="182"/>
    </row>
    <row r="903" spans="18:18">
      <c r="R903" s="182"/>
    </row>
    <row r="904" spans="18:18">
      <c r="R904" s="182"/>
    </row>
    <row r="905" spans="18:18">
      <c r="R905" s="182"/>
    </row>
    <row r="906" spans="18:18">
      <c r="R906" s="182"/>
    </row>
    <row r="907" spans="18:18">
      <c r="R907" s="182"/>
    </row>
    <row r="908" spans="18:18">
      <c r="R908" s="182"/>
    </row>
    <row r="909" spans="18:18">
      <c r="R909" s="182"/>
    </row>
    <row r="910" spans="18:18">
      <c r="R910" s="182"/>
    </row>
    <row r="911" spans="18:18">
      <c r="R911" s="182"/>
    </row>
    <row r="912" spans="18:18">
      <c r="R912" s="182"/>
    </row>
    <row r="913" spans="18:18">
      <c r="R913" s="182"/>
    </row>
    <row r="914" spans="18:18">
      <c r="R914" s="182"/>
    </row>
    <row r="915" spans="18:18">
      <c r="R915" s="182"/>
    </row>
    <row r="916" spans="18:18">
      <c r="R916" s="182"/>
    </row>
    <row r="917" spans="18:18">
      <c r="R917" s="182"/>
    </row>
    <row r="918" spans="18:18">
      <c r="R918" s="182"/>
    </row>
    <row r="919" spans="18:18">
      <c r="R919" s="182"/>
    </row>
    <row r="920" spans="18:18">
      <c r="R920" s="182"/>
    </row>
    <row r="921" spans="18:18">
      <c r="R921" s="182"/>
    </row>
    <row r="922" spans="18:18">
      <c r="R922" s="182"/>
    </row>
    <row r="923" spans="18:18">
      <c r="R923" s="182"/>
    </row>
    <row r="924" spans="18:18">
      <c r="R924" s="182"/>
    </row>
    <row r="925" spans="18:18">
      <c r="R925" s="182"/>
    </row>
    <row r="926" spans="18:18">
      <c r="R926" s="182"/>
    </row>
    <row r="927" spans="18:18">
      <c r="R927" s="182"/>
    </row>
    <row r="928" spans="18:18">
      <c r="R928" s="182"/>
    </row>
    <row r="929" spans="18:18">
      <c r="R929" s="182"/>
    </row>
    <row r="930" spans="18:18">
      <c r="R930" s="182"/>
    </row>
    <row r="931" spans="18:18">
      <c r="R931" s="182"/>
    </row>
    <row r="932" spans="18:18">
      <c r="R932" s="182"/>
    </row>
    <row r="933" spans="18:18">
      <c r="R933" s="182"/>
    </row>
    <row r="934" spans="18:18">
      <c r="R934" s="182"/>
    </row>
    <row r="935" spans="18:18">
      <c r="R935" s="182"/>
    </row>
    <row r="936" spans="18:18">
      <c r="R936" s="182"/>
    </row>
    <row r="937" spans="18:18">
      <c r="R937" s="182"/>
    </row>
    <row r="938" spans="18:18">
      <c r="R938" s="182"/>
    </row>
    <row r="939" spans="18:18">
      <c r="R939" s="182"/>
    </row>
    <row r="940" spans="18:18">
      <c r="R940" s="182"/>
    </row>
    <row r="941" spans="18:18">
      <c r="R941" s="182"/>
    </row>
    <row r="942" spans="18:18">
      <c r="R942" s="182"/>
    </row>
    <row r="943" spans="18:18">
      <c r="R943" s="182"/>
    </row>
    <row r="944" spans="18:18">
      <c r="R944" s="182"/>
    </row>
    <row r="945" spans="18:18">
      <c r="R945" s="182"/>
    </row>
    <row r="946" spans="18:18">
      <c r="R946" s="182"/>
    </row>
    <row r="947" spans="18:18">
      <c r="R947" s="182"/>
    </row>
    <row r="948" spans="18:18">
      <c r="R948" s="182"/>
    </row>
    <row r="949" spans="18:18">
      <c r="R949" s="182"/>
    </row>
    <row r="950" spans="18:18">
      <c r="R950" s="182"/>
    </row>
    <row r="951" spans="18:18">
      <c r="R951" s="182"/>
    </row>
    <row r="952" spans="18:18">
      <c r="R952" s="182"/>
    </row>
    <row r="953" spans="18:18">
      <c r="R953" s="182"/>
    </row>
    <row r="954" spans="18:18">
      <c r="R954" s="182"/>
    </row>
    <row r="955" spans="18:18">
      <c r="R955" s="182"/>
    </row>
    <row r="956" spans="18:18">
      <c r="R956" s="182"/>
    </row>
    <row r="957" spans="18:18">
      <c r="R957" s="182"/>
    </row>
    <row r="958" spans="18:18">
      <c r="R958" s="182"/>
    </row>
    <row r="959" spans="18:18">
      <c r="R959" s="182"/>
    </row>
    <row r="960" spans="18:18">
      <c r="R960" s="182"/>
    </row>
    <row r="961" spans="18:18">
      <c r="R961" s="182"/>
    </row>
    <row r="962" spans="18:18">
      <c r="R962" s="182"/>
    </row>
    <row r="963" spans="18:18">
      <c r="R963" s="182"/>
    </row>
    <row r="964" spans="18:18">
      <c r="R964" s="182"/>
    </row>
    <row r="965" spans="18:18">
      <c r="R965" s="182"/>
    </row>
    <row r="966" spans="18:18">
      <c r="R966" s="182"/>
    </row>
    <row r="967" spans="18:18">
      <c r="R967" s="182"/>
    </row>
    <row r="968" spans="18:18">
      <c r="R968" s="182"/>
    </row>
    <row r="969" spans="18:18">
      <c r="R969" s="182"/>
    </row>
    <row r="970" spans="18:18">
      <c r="R970" s="182"/>
    </row>
    <row r="971" spans="18:18">
      <c r="R971" s="182"/>
    </row>
    <row r="972" spans="18:18">
      <c r="R972" s="182"/>
    </row>
    <row r="973" spans="18:18">
      <c r="R973" s="182"/>
    </row>
    <row r="974" spans="18:18">
      <c r="R974" s="182"/>
    </row>
    <row r="975" spans="18:18">
      <c r="R975" s="182"/>
    </row>
    <row r="976" spans="18:18">
      <c r="R976" s="182"/>
    </row>
    <row r="977" spans="18:18">
      <c r="R977" s="182"/>
    </row>
    <row r="978" spans="18:18">
      <c r="R978" s="182"/>
    </row>
    <row r="979" spans="18:18">
      <c r="R979" s="182"/>
    </row>
    <row r="980" spans="18:18">
      <c r="R980" s="182"/>
    </row>
    <row r="981" spans="18:18">
      <c r="R981" s="182"/>
    </row>
    <row r="982" spans="18:18">
      <c r="R982" s="182"/>
    </row>
    <row r="983" spans="18:18">
      <c r="R983" s="182"/>
    </row>
    <row r="984" spans="18:18">
      <c r="R984" s="182"/>
    </row>
    <row r="985" spans="18:18">
      <c r="R985" s="182"/>
    </row>
    <row r="986" spans="18:18">
      <c r="R986" s="182"/>
    </row>
    <row r="987" spans="18:18">
      <c r="R987" s="182"/>
    </row>
    <row r="988" spans="18:18">
      <c r="R988" s="182"/>
    </row>
    <row r="989" spans="18:18">
      <c r="R989" s="182"/>
    </row>
    <row r="990" spans="18:18">
      <c r="R990" s="182"/>
    </row>
    <row r="991" spans="18:18">
      <c r="R991" s="182"/>
    </row>
    <row r="992" spans="18:18">
      <c r="R992" s="182"/>
    </row>
    <row r="993" spans="18:18">
      <c r="R993" s="182"/>
    </row>
    <row r="994" spans="18:18">
      <c r="R994" s="182"/>
    </row>
    <row r="995" spans="18:18">
      <c r="R995" s="182"/>
    </row>
    <row r="996" spans="18:18">
      <c r="R996" s="182"/>
    </row>
    <row r="997" spans="18:18">
      <c r="R997" s="182"/>
    </row>
    <row r="998" spans="18:18">
      <c r="R998" s="182"/>
    </row>
    <row r="999" spans="18:18">
      <c r="R999" s="182"/>
    </row>
    <row r="1000" spans="18:18">
      <c r="R1000" s="182"/>
    </row>
  </sheetData>
  <mergeCells count="51">
    <mergeCell ref="C47:D47"/>
    <mergeCell ref="C57:D57"/>
    <mergeCell ref="C52:D52"/>
    <mergeCell ref="C81:D81"/>
    <mergeCell ref="C87:D87"/>
    <mergeCell ref="C127:D127"/>
    <mergeCell ref="C14:D14"/>
    <mergeCell ref="C4:D4"/>
    <mergeCell ref="C8:D8"/>
    <mergeCell ref="A1:D1"/>
    <mergeCell ref="B3:D3"/>
    <mergeCell ref="C27:D27"/>
    <mergeCell ref="C30:D30"/>
    <mergeCell ref="B26:D26"/>
    <mergeCell ref="C95:D95"/>
    <mergeCell ref="C22:D22"/>
    <mergeCell ref="B33:D33"/>
    <mergeCell ref="B46:D46"/>
    <mergeCell ref="B61:D61"/>
    <mergeCell ref="C74:D74"/>
    <mergeCell ref="C68:D68"/>
    <mergeCell ref="C170:D170"/>
    <mergeCell ref="C158:D158"/>
    <mergeCell ref="C62:D62"/>
    <mergeCell ref="C164:D164"/>
    <mergeCell ref="B163:D163"/>
    <mergeCell ref="C152:D152"/>
    <mergeCell ref="C146:D146"/>
    <mergeCell ref="C140:D140"/>
    <mergeCell ref="C100:D100"/>
    <mergeCell ref="C104:D104"/>
    <mergeCell ref="B120:D120"/>
    <mergeCell ref="C121:D121"/>
    <mergeCell ref="C134:D134"/>
    <mergeCell ref="B109:D109"/>
    <mergeCell ref="C110:D110"/>
    <mergeCell ref="C114:D114"/>
    <mergeCell ref="C176:D176"/>
    <mergeCell ref="C182:D182"/>
    <mergeCell ref="C186:D186"/>
    <mergeCell ref="B194:D194"/>
    <mergeCell ref="A190:D190"/>
    <mergeCell ref="A205:D205"/>
    <mergeCell ref="A207:F207"/>
    <mergeCell ref="C195:D195"/>
    <mergeCell ref="C196:D196"/>
    <mergeCell ref="C203:D203"/>
    <mergeCell ref="B202:D202"/>
    <mergeCell ref="C200:D200"/>
    <mergeCell ref="C199:D199"/>
    <mergeCell ref="B198:D198"/>
  </mergeCells>
  <dataValidations count="4">
    <dataValidation type="decimal" allowBlank="1" showInputMessage="1" showErrorMessage="1" prompt="Maaf - Nilai Maksimalnya 5 lho !!" sqref="H196:J196 N196 L196">
      <formula1>0</formula1>
      <formula2>5</formula2>
    </dataValidation>
    <dataValidation type="decimal" allowBlank="1" showInputMessage="1" showErrorMessage="1" prompt="Maaf - Nilai Maksimalnya 4 lho !!" sqref="H199:J199 N199 H203:J203 N203 L199 L203">
      <formula1>0</formula1>
      <formula2>4</formula2>
    </dataValidation>
    <dataValidation type="decimal" allowBlank="1" showInputMessage="1" showErrorMessage="1" prompt="Maaf - Nilai Maksimalnya 100 lho" sqref="H195:J195 N195 L195">
      <formula1>0</formula1>
      <formula2>100</formula2>
    </dataValidation>
    <dataValidation type="list" allowBlank="1" showInputMessage="1" showErrorMessage="1" prompt="Maaf - Pilih sesuai Daftarnya ya !!" sqref="H200:J200 N200 L200">
      <formula1>"WTP,WTP-DPP,WDP,TMP,TW,Tidak Menyusun Laporan Keuangan"</formula1>
    </dataValidation>
  </dataValidations>
  <pageMargins left="0.70866141732283472" right="0.70866141732283472" top="0.74803149606299213" bottom="0.74803149606299213" header="0" footer="0"/>
  <pageSetup paperSize="9" scale="65" orientation="landscape"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 customHeight="1"/>
  <cols>
    <col min="1" max="1" width="7" customWidth="1"/>
    <col min="2" max="2" width="31.7109375" customWidth="1"/>
    <col min="3" max="3" width="17.42578125" customWidth="1"/>
    <col min="4" max="4" width="15.140625" customWidth="1"/>
    <col min="5" max="5" width="11.42578125" customWidth="1"/>
    <col min="6" max="6" width="14.42578125" customWidth="1"/>
    <col min="7" max="18" width="11.42578125" customWidth="1"/>
  </cols>
  <sheetData>
    <row r="2" spans="1:8" ht="54">
      <c r="A2" s="1" t="s">
        <v>0</v>
      </c>
      <c r="B2" s="1" t="s">
        <v>1</v>
      </c>
      <c r="C2" s="1" t="s">
        <v>2</v>
      </c>
      <c r="D2" s="1" t="s">
        <v>3</v>
      </c>
      <c r="E2" s="1" t="s">
        <v>4</v>
      </c>
      <c r="F2" s="1" t="s">
        <v>5</v>
      </c>
      <c r="G2" s="1" t="s">
        <v>6</v>
      </c>
      <c r="H2" s="1" t="s">
        <v>7</v>
      </c>
    </row>
    <row r="3" spans="1:8" ht="18">
      <c r="A3" s="1" t="s">
        <v>8</v>
      </c>
      <c r="B3" s="2" t="s">
        <v>9</v>
      </c>
      <c r="C3" s="3"/>
      <c r="D3" s="3"/>
      <c r="E3" s="4"/>
      <c r="F3" s="4"/>
      <c r="G3" s="4"/>
      <c r="H3" s="4"/>
    </row>
    <row r="4" spans="1:8" ht="42.75" customHeight="1">
      <c r="A4" s="1">
        <v>1</v>
      </c>
      <c r="B4" s="5" t="s">
        <v>10</v>
      </c>
      <c r="C4" s="6">
        <v>5</v>
      </c>
      <c r="D4" s="6">
        <v>3.98</v>
      </c>
      <c r="E4" s="6">
        <v>4.68</v>
      </c>
      <c r="F4" s="6">
        <v>2.85</v>
      </c>
      <c r="G4" s="7" t="e">
        <f>'LKE DES 2017'!#REF!</f>
        <v>#REF!</v>
      </c>
      <c r="H4" s="8">
        <f>'LKE DES 2017'!O3</f>
        <v>4.9057142857142857</v>
      </c>
    </row>
    <row r="5" spans="1:8" ht="42.75" customHeight="1">
      <c r="A5" s="1">
        <v>2</v>
      </c>
      <c r="B5" s="3" t="s">
        <v>11</v>
      </c>
      <c r="C5" s="9">
        <v>5</v>
      </c>
      <c r="D5" s="9" t="s">
        <v>12</v>
      </c>
      <c r="E5" s="9">
        <v>5</v>
      </c>
      <c r="F5" s="9">
        <v>3.34</v>
      </c>
      <c r="G5" s="10" t="e">
        <f>'LKE DES 2017'!#REF!</f>
        <v>#REF!</v>
      </c>
      <c r="H5" s="10">
        <f>'LKE DES 2017'!O26</f>
        <v>5</v>
      </c>
    </row>
    <row r="6" spans="1:8" ht="42.75" customHeight="1">
      <c r="A6" s="1">
        <v>3</v>
      </c>
      <c r="B6" s="5" t="s">
        <v>13</v>
      </c>
      <c r="C6" s="6">
        <v>6</v>
      </c>
      <c r="D6" s="6">
        <v>3.84</v>
      </c>
      <c r="E6" s="6">
        <v>5.83</v>
      </c>
      <c r="F6" s="6">
        <v>4.34</v>
      </c>
      <c r="G6" s="7" t="e">
        <f>'LKE DES 2017'!#REF!</f>
        <v>#REF!</v>
      </c>
      <c r="H6" s="7">
        <f>'LKE DES 2017'!O33</f>
        <v>4.6766666666666667</v>
      </c>
    </row>
    <row r="7" spans="1:8" ht="42.75" customHeight="1">
      <c r="A7" s="1">
        <v>4</v>
      </c>
      <c r="B7" s="3" t="s">
        <v>14</v>
      </c>
      <c r="C7" s="9">
        <v>5</v>
      </c>
      <c r="D7" s="9">
        <v>3.47</v>
      </c>
      <c r="E7" s="9">
        <v>4.25</v>
      </c>
      <c r="F7" s="9">
        <v>3.6</v>
      </c>
      <c r="G7" s="10" t="e">
        <f>'LKE DES 2017'!#REF!</f>
        <v>#REF!</v>
      </c>
      <c r="H7" s="10">
        <f>'LKE DES 2017'!O46</f>
        <v>3.5949999999999998</v>
      </c>
    </row>
    <row r="8" spans="1:8" ht="42.75" customHeight="1">
      <c r="A8" s="1">
        <v>5</v>
      </c>
      <c r="B8" s="5" t="s">
        <v>15</v>
      </c>
      <c r="C8" s="6">
        <v>15</v>
      </c>
      <c r="D8" s="6">
        <v>12.88</v>
      </c>
      <c r="E8" s="6">
        <v>14.33</v>
      </c>
      <c r="F8" s="6">
        <v>13.41</v>
      </c>
      <c r="G8" s="7" t="e">
        <f>'LKE DES 2017'!#REF!</f>
        <v>#REF!</v>
      </c>
      <c r="H8" s="7">
        <f>'LKE DES 2017'!O61</f>
        <v>13.703214285714287</v>
      </c>
    </row>
    <row r="9" spans="1:8" ht="42.75" customHeight="1">
      <c r="A9" s="1">
        <v>6</v>
      </c>
      <c r="B9" s="3" t="s">
        <v>16</v>
      </c>
      <c r="C9" s="9">
        <v>6</v>
      </c>
      <c r="D9" s="9">
        <v>3.11</v>
      </c>
      <c r="E9" s="9">
        <v>5.8</v>
      </c>
      <c r="F9" s="9">
        <v>3.65</v>
      </c>
      <c r="G9" s="10" t="e">
        <f>'LKE DES 2017'!#REF!</f>
        <v>#REF!</v>
      </c>
      <c r="H9" s="10">
        <f>'LKE DES 2017'!O109</f>
        <v>5.58</v>
      </c>
    </row>
    <row r="10" spans="1:8" ht="42.75" customHeight="1">
      <c r="A10" s="1">
        <v>7</v>
      </c>
      <c r="B10" s="5" t="s">
        <v>17</v>
      </c>
      <c r="C10" s="6">
        <v>12</v>
      </c>
      <c r="D10" s="6" t="s">
        <v>18</v>
      </c>
      <c r="E10" s="6">
        <v>11.04</v>
      </c>
      <c r="F10" s="6">
        <v>6.94</v>
      </c>
      <c r="G10" s="7" t="e">
        <f>'LKE DES 2017'!#REF!</f>
        <v>#REF!</v>
      </c>
      <c r="H10" s="8">
        <f>'LKE DES 2017'!O120</f>
        <v>10.61375</v>
      </c>
    </row>
    <row r="11" spans="1:8" ht="42.75" customHeight="1">
      <c r="A11" s="1">
        <v>8</v>
      </c>
      <c r="B11" s="3" t="s">
        <v>19</v>
      </c>
      <c r="C11" s="9">
        <v>6</v>
      </c>
      <c r="D11" s="9">
        <v>4.18</v>
      </c>
      <c r="E11" s="9">
        <v>5.9</v>
      </c>
      <c r="F11" s="9">
        <v>4.13</v>
      </c>
      <c r="G11" s="10" t="e">
        <f>'LKE DES 2017'!#REF!</f>
        <v>#REF!</v>
      </c>
      <c r="H11" s="10">
        <f>'LKE DES 2017'!O163</f>
        <v>4.8033333333333328</v>
      </c>
    </row>
    <row r="12" spans="1:8" ht="42.75" customHeight="1">
      <c r="A12" s="11"/>
      <c r="B12" s="12" t="s">
        <v>20</v>
      </c>
      <c r="C12" s="13">
        <v>60</v>
      </c>
      <c r="D12" s="13" t="s">
        <v>21</v>
      </c>
      <c r="E12" s="13">
        <v>56.83</v>
      </c>
      <c r="F12" s="13">
        <v>42.2</v>
      </c>
      <c r="G12" s="14" t="e">
        <f>'LKE DES 2017'!#REF!</f>
        <v>#REF!</v>
      </c>
      <c r="H12" s="14">
        <f>'LKE DES 2017'!O190</f>
        <v>52.877678571428568</v>
      </c>
    </row>
    <row r="13" spans="1:8" ht="19.5" customHeight="1">
      <c r="A13" s="1" t="s">
        <v>22</v>
      </c>
      <c r="B13" s="2" t="s">
        <v>23</v>
      </c>
      <c r="C13" s="3"/>
      <c r="D13" s="3"/>
      <c r="E13" s="4"/>
      <c r="F13" s="4"/>
      <c r="G13" s="4"/>
      <c r="H13" s="4"/>
    </row>
    <row r="14" spans="1:8" ht="42.75" customHeight="1">
      <c r="A14" s="1">
        <v>1</v>
      </c>
      <c r="B14" s="5" t="s">
        <v>24</v>
      </c>
      <c r="C14" s="6">
        <v>20</v>
      </c>
      <c r="D14" s="6">
        <v>14.52</v>
      </c>
      <c r="E14" s="6">
        <v>14.85</v>
      </c>
      <c r="F14" s="6">
        <v>15.285</v>
      </c>
      <c r="G14" s="6" t="e">
        <f>'LKE DES 2017'!#REF!</f>
        <v>#REF!</v>
      </c>
      <c r="H14" s="6">
        <f>'LKE DES 2017'!O194</f>
        <v>15.284200000000002</v>
      </c>
    </row>
    <row r="15" spans="1:8" ht="42.75" customHeight="1">
      <c r="A15" s="1">
        <v>2</v>
      </c>
      <c r="B15" s="3" t="s">
        <v>25</v>
      </c>
      <c r="C15" s="9">
        <v>10</v>
      </c>
      <c r="D15" s="9">
        <v>6.95</v>
      </c>
      <c r="E15" s="9">
        <v>5.95</v>
      </c>
      <c r="F15" s="9">
        <v>7.79</v>
      </c>
      <c r="G15" s="10" t="e">
        <f>'LKE DES 2017'!#REF!</f>
        <v>#REF!</v>
      </c>
      <c r="H15" s="10">
        <f>'LKE DES 2017'!O198</f>
        <v>8.7941345000000002</v>
      </c>
    </row>
    <row r="16" spans="1:8" ht="42.75" customHeight="1">
      <c r="A16" s="1">
        <v>3</v>
      </c>
      <c r="B16" s="5" t="s">
        <v>26</v>
      </c>
      <c r="C16" s="6">
        <v>10</v>
      </c>
      <c r="D16" s="6">
        <v>7.31</v>
      </c>
      <c r="E16" s="6">
        <v>7.33</v>
      </c>
      <c r="F16" s="6">
        <v>8.57</v>
      </c>
      <c r="G16" s="7" t="e">
        <f>'LKE DES 2017'!#REF!</f>
        <v>#REF!</v>
      </c>
      <c r="H16" s="7">
        <f>'LKE DES 2017'!O202</f>
        <v>8.5500000000000007</v>
      </c>
    </row>
    <row r="17" spans="1:8" ht="42.75" customHeight="1">
      <c r="A17" s="11"/>
      <c r="B17" s="2" t="s">
        <v>27</v>
      </c>
      <c r="C17" s="15">
        <v>40</v>
      </c>
      <c r="D17" s="15">
        <v>28.78</v>
      </c>
      <c r="E17" s="15">
        <v>28.12</v>
      </c>
      <c r="F17" s="15">
        <v>31.64</v>
      </c>
      <c r="G17" s="16" t="e">
        <f>'LKE DES 2017'!#REF!</f>
        <v>#REF!</v>
      </c>
      <c r="H17" s="16">
        <f>'LKE DES 2017'!O205</f>
        <v>32.628334500000008</v>
      </c>
    </row>
    <row r="18" spans="1:8" ht="42.75" customHeight="1">
      <c r="A18" s="11"/>
      <c r="B18" s="12" t="s">
        <v>28</v>
      </c>
      <c r="C18" s="13">
        <v>100</v>
      </c>
      <c r="D18" s="13" t="s">
        <v>29</v>
      </c>
      <c r="E18" s="13">
        <v>84.96</v>
      </c>
      <c r="F18" s="13">
        <v>73.846999999999994</v>
      </c>
      <c r="G18" s="14" t="e">
        <f>'LKE DES 2017'!#REF!</f>
        <v>#REF!</v>
      </c>
      <c r="H18" s="14">
        <f>'LKE DES 2017'!O207</f>
        <v>85.506013071428583</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4.42578125" defaultRowHeight="15" customHeight="1"/>
  <cols>
    <col min="1" max="10" width="11.42578125" customWidth="1"/>
  </cols>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LKE DES 2017</vt:lpstr>
      <vt:lpstr>Sheet1</vt:lpstr>
      <vt:lpstr>Sheet2</vt:lpstr>
      <vt:lpstr>'LKE DES 2017'!Print_Area</vt:lpstr>
      <vt:lpstr>'LKE DES 2017'!Print_Titles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HP</dc:creator>
  <cp:lastModifiedBy>ismail - [2010]</cp:lastModifiedBy>
  <cp:lastPrinted>2018-03-28T04:34:05Z</cp:lastPrinted>
  <dcterms:created xsi:type="dcterms:W3CDTF">2018-03-22T15:06:22Z</dcterms:created>
  <dcterms:modified xsi:type="dcterms:W3CDTF">2018-03-28T07:18:58Z</dcterms:modified>
</cp:coreProperties>
</file>